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C:\Users\aolmedo\Desktop\"/>
    </mc:Choice>
  </mc:AlternateContent>
  <xr:revisionPtr revIDLastSave="0" documentId="8_{5539AEAC-7321-49B5-A431-951D80551463}" xr6:coauthVersionLast="47" xr6:coauthVersionMax="47" xr10:uidLastSave="{00000000-0000-0000-0000-000000000000}"/>
  <bookViews>
    <workbookView xWindow="-120" yWindow="-120" windowWidth="20730" windowHeight="11160" activeTab="2" xr2:uid="{00000000-000D-0000-FFFF-FFFF00000000}"/>
  </bookViews>
  <sheets>
    <sheet name="Summary" sheetId="4" r:id="rId1"/>
    <sheet name="Negotiation Plan " sheetId="5" r:id="rId2"/>
    <sheet name="Scorecard" sheetId="1" r:id="rId3"/>
    <sheet name="Scoring Inputs 1" sheetId="2" r:id="rId4"/>
    <sheet name="Scoring Inputs 2" sheetId="3" r:id="rId5"/>
  </sheets>
  <definedNames>
    <definedName name="_xlnm._FilterDatabase" localSheetId="2" hidden="1">Scorecard!$A$3:$I$38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 i="1" l="1"/>
  <c r="E6" i="1"/>
  <c r="E5" i="1"/>
  <c r="E4" i="1"/>
  <c r="E38" i="1"/>
  <c r="E37" i="1"/>
  <c r="I37" i="1" s="1"/>
  <c r="E36" i="1"/>
  <c r="I36" i="1" s="1"/>
  <c r="E35" i="1"/>
  <c r="I35" i="1" s="1"/>
  <c r="E34" i="1"/>
  <c r="I34" i="1" s="1"/>
  <c r="E33" i="1"/>
  <c r="I33" i="1" s="1"/>
  <c r="E32" i="1"/>
  <c r="I32" i="1" s="1"/>
  <c r="E31" i="1"/>
  <c r="I31" i="1" s="1"/>
  <c r="E30" i="1"/>
  <c r="I30" i="1" s="1"/>
  <c r="E29" i="1"/>
  <c r="I29" i="1" s="1"/>
  <c r="E28" i="1"/>
  <c r="I28" i="1" s="1"/>
  <c r="E27" i="1"/>
  <c r="I27" i="1" s="1"/>
  <c r="E26" i="1"/>
  <c r="E25" i="1"/>
  <c r="I25" i="1" s="1"/>
  <c r="E24" i="1"/>
  <c r="I24" i="1" s="1"/>
  <c r="E23" i="1"/>
  <c r="I23" i="1" s="1"/>
  <c r="E22" i="1"/>
  <c r="E21" i="1"/>
  <c r="E20" i="1"/>
  <c r="E19" i="1"/>
  <c r="I19" i="1" s="1"/>
  <c r="E18" i="1"/>
  <c r="I18" i="1" s="1"/>
  <c r="E17" i="1"/>
  <c r="I17" i="1" s="1"/>
  <c r="E16" i="1"/>
  <c r="E15" i="1"/>
  <c r="E14" i="1"/>
  <c r="I14" i="1" s="1"/>
  <c r="E13" i="1"/>
  <c r="I13" i="1" s="1"/>
  <c r="E12" i="1"/>
  <c r="I11" i="1"/>
  <c r="H11" i="1" l="1"/>
  <c r="H12" i="1"/>
  <c r="H13" i="1"/>
  <c r="H14" i="1"/>
  <c r="H15" i="1"/>
  <c r="H16" i="1"/>
  <c r="H17" i="1"/>
  <c r="H18" i="1"/>
  <c r="H19" i="1"/>
  <c r="H20" i="1"/>
  <c r="H21" i="1"/>
  <c r="H22" i="1"/>
  <c r="H23" i="1"/>
  <c r="H24" i="1"/>
  <c r="H25" i="1"/>
  <c r="H26" i="1"/>
  <c r="H27" i="1"/>
  <c r="H28" i="1"/>
  <c r="H29" i="1"/>
  <c r="H30" i="1"/>
  <c r="H31" i="1"/>
  <c r="H32" i="1"/>
  <c r="H33" i="1"/>
  <c r="H34" i="1"/>
  <c r="H35" i="1"/>
  <c r="H36" i="1"/>
  <c r="H37" i="1"/>
  <c r="H38" i="1"/>
  <c r="E9" i="1"/>
  <c r="H9" i="1" s="1"/>
  <c r="E10" i="1"/>
  <c r="E8" i="1"/>
  <c r="H8" i="1" s="1"/>
  <c r="E7" i="1"/>
  <c r="H6" i="1"/>
  <c r="H5" i="1"/>
  <c r="H7" i="1" l="1"/>
  <c r="I7" i="1"/>
  <c r="H10" i="1"/>
  <c r="I10" i="1"/>
  <c r="I4" i="1" l="1"/>
  <c r="I41" i="1" s="1"/>
  <c r="H4" i="1"/>
  <c r="H41" i="1" s="1"/>
</calcChain>
</file>

<file path=xl/sharedStrings.xml><?xml version="1.0" encoding="utf-8"?>
<sst xmlns="http://schemas.openxmlformats.org/spreadsheetml/2006/main" count="822" uniqueCount="361">
  <si>
    <t>Agreement Summary</t>
  </si>
  <si>
    <t>Drop Down</t>
  </si>
  <si>
    <t>Type of Agreement</t>
  </si>
  <si>
    <t>Supplier</t>
  </si>
  <si>
    <t>TGI / OpCo / Site</t>
  </si>
  <si>
    <t>Agreement Term</t>
  </si>
  <si>
    <t>Commodity</t>
  </si>
  <si>
    <t>Program(s)</t>
  </si>
  <si>
    <t>Overall Score</t>
  </si>
  <si>
    <t>Cost Score</t>
  </si>
  <si>
    <t>Commercial Score</t>
  </si>
  <si>
    <t>Legal Score</t>
  </si>
  <si>
    <t>Critical Sub Groups</t>
  </si>
  <si>
    <t>Payment Terms</t>
  </si>
  <si>
    <t>Limitation of Liability</t>
  </si>
  <si>
    <t>Warranty</t>
  </si>
  <si>
    <t>Buffer Stock</t>
  </si>
  <si>
    <t>T for C</t>
  </si>
  <si>
    <t>T for D</t>
  </si>
  <si>
    <t>Red</t>
  </si>
  <si>
    <t>Amber</t>
  </si>
  <si>
    <t>Green</t>
  </si>
  <si>
    <t>Buyer:</t>
  </si>
  <si>
    <t xml:space="preserve"> </t>
  </si>
  <si>
    <t>Manager:</t>
  </si>
  <si>
    <t>Director:</t>
  </si>
  <si>
    <t>TGI Company:</t>
  </si>
  <si>
    <t>ContractsSupport:</t>
  </si>
  <si>
    <t>Type of Agreement Submitted for Approval:</t>
  </si>
  <si>
    <t>Agreement Number:</t>
  </si>
  <si>
    <t>SUPPLIER LEGAL NAME / VENDOR CODE</t>
  </si>
  <si>
    <t>SUPPLIER ADDRESS / COUNTRY</t>
  </si>
  <si>
    <t>Contract Provisions</t>
  </si>
  <si>
    <t>Least Acceptable</t>
  </si>
  <si>
    <t>Most Acceptable</t>
  </si>
  <si>
    <t>Comments</t>
  </si>
  <si>
    <t>Revised
Position</t>
  </si>
  <si>
    <t>Product Type / Commodity</t>
  </si>
  <si>
    <t>Part Number Count</t>
  </si>
  <si>
    <t>Duration of Contract (in years)</t>
  </si>
  <si>
    <t>Optional Years to Extend</t>
  </si>
  <si>
    <t>Current Annual Value</t>
  </si>
  <si>
    <t>Annual Value Increase / Year</t>
  </si>
  <si>
    <t>Aftermarket Value - Total</t>
  </si>
  <si>
    <t>Total Contract Value (without NRE)</t>
  </si>
  <si>
    <t>Tooling / NRE Cost</t>
  </si>
  <si>
    <t>Total Contract Value (including NRE)</t>
  </si>
  <si>
    <t>Net Savings / (Loss) Value</t>
  </si>
  <si>
    <t>Ext Net % Savings / (-)Loss</t>
  </si>
  <si>
    <t>Terms</t>
  </si>
  <si>
    <t>Customers / Programs Covered under this Agreement</t>
  </si>
  <si>
    <t xml:space="preserve">Customer or Program Addendum </t>
  </si>
  <si>
    <t>Government and / or Military Parts?</t>
  </si>
  <si>
    <t>Projected Effective Date of Contract</t>
  </si>
  <si>
    <t>Rollback / Retroactive Pricing</t>
  </si>
  <si>
    <t>Cost Reduction Initiatives</t>
  </si>
  <si>
    <t>*Exclusive / Requirements Contract (Not typical and should be strongly negotiated against)</t>
  </si>
  <si>
    <r>
      <t xml:space="preserve">*Minimum Order Value </t>
    </r>
    <r>
      <rPr>
        <b/>
        <sz val="8.5"/>
        <color rgb="FFFF0000"/>
        <rFont val="Arial"/>
        <family val="2"/>
      </rPr>
      <t>(Not typical and should be negotiated)</t>
    </r>
  </si>
  <si>
    <t>*Raw Material Escalation Clause (Not typical and should be negotiated and reviewed based on commodity, i.e. castings, forgings and other raw material stock)</t>
  </si>
  <si>
    <t>*MRP Clause - There should be no Buyer' liability for changes in demand schedule (Be aware of supplier's suggested changes on this)</t>
  </si>
  <si>
    <r>
      <t>Delivery Terms (INCOTERMS</t>
    </r>
    <r>
      <rPr>
        <b/>
        <sz val="8.5"/>
        <color indexed="8"/>
        <rFont val="Calibri"/>
        <family val="2"/>
      </rPr>
      <t>®</t>
    </r>
    <r>
      <rPr>
        <b/>
        <sz val="8.5"/>
        <color rgb="FF000000"/>
        <rFont val="Arial"/>
        <family val="2"/>
      </rPr>
      <t>)</t>
    </r>
  </si>
  <si>
    <r>
      <t xml:space="preserve">*Frozen Window </t>
    </r>
    <r>
      <rPr>
        <b/>
        <sz val="8.5"/>
        <color rgb="FFFF0000"/>
        <rFont val="Arial"/>
        <family val="2"/>
      </rPr>
      <t>(Not typical and should be negotiated)</t>
    </r>
  </si>
  <si>
    <t>Business Volume Discounts (Rebate)</t>
  </si>
  <si>
    <r>
      <t xml:space="preserve">*Stocking Agreement </t>
    </r>
    <r>
      <rPr>
        <b/>
        <sz val="8.5"/>
        <color rgb="FFFF0000"/>
        <rFont val="Arial"/>
        <family val="2"/>
      </rPr>
      <t>(Not typical and should be negotiated)</t>
    </r>
  </si>
  <si>
    <r>
      <t xml:space="preserve">*FX Adjustment </t>
    </r>
    <r>
      <rPr>
        <b/>
        <sz val="8.5"/>
        <color rgb="FFFF0000"/>
        <rFont val="Arial"/>
        <family val="2"/>
      </rPr>
      <t>(IF APPLICABLE for currency other than US Dollars)</t>
    </r>
  </si>
  <si>
    <t>Are the Parts under this Agreement EAR or ITAR Parts?</t>
  </si>
  <si>
    <t>Warranty Period (What is Customer Warranty requirement for these Parts?)</t>
  </si>
  <si>
    <t xml:space="preserve">Terminations and Work Transfer Costs (If supplier fails and work must be transferred then supplier is responsible for transfer costs - standard in OpCo template) </t>
  </si>
  <si>
    <t>Is there a current Long Term Agreement with this Supplier and are there clauses in that agreement that you would like to see carried over? If so, please provide a copy of that Agreement when submitting this Negotiation Plan</t>
  </si>
  <si>
    <r>
      <t>Aftermarket Product Support (</t>
    </r>
    <r>
      <rPr>
        <b/>
        <sz val="8.5"/>
        <color rgb="FFFF0000"/>
        <rFont val="Arial"/>
        <family val="2"/>
      </rPr>
      <t>Is there an Aftermarket requirement from Customer?</t>
    </r>
    <r>
      <rPr>
        <b/>
        <sz val="8.5"/>
        <color indexed="8"/>
        <rFont val="Arial"/>
        <family val="2"/>
      </rPr>
      <t xml:space="preserve">) </t>
    </r>
  </si>
  <si>
    <t>*These items are not in the ESA or OpCo Agreements templates.  If your supplier requests they be inserted, or the supplier changes the standard language in the ESA that modifies the intent in the ESA or OpCo Agreement to include them, then additonal discussions and approvals may be required.  Please send the requested change(s) to the ESA or OpCo Agreements to the Contracts Director for review.</t>
  </si>
  <si>
    <t>SUPPLIER NAME</t>
  </si>
  <si>
    <t>TGI STRATEGIC SOURCING LEAD</t>
  </si>
  <si>
    <t>ITEM No.</t>
  </si>
  <si>
    <t>CATEGORY</t>
  </si>
  <si>
    <t>INPUT</t>
  </si>
  <si>
    <t>SCORING RUBIC</t>
  </si>
  <si>
    <t>OpCo WEIGHT</t>
  </si>
  <si>
    <t>TGI WEIGHT</t>
  </si>
  <si>
    <t>OpCo SCORE</t>
  </si>
  <si>
    <t>TGI SCORE</t>
  </si>
  <si>
    <t>COST</t>
  </si>
  <si>
    <t>Legacy Price  vs. Prior Year Actual</t>
  </si>
  <si>
    <t>Decrease from previous contract or below target if new contract</t>
  </si>
  <si>
    <t>Combine first three into Savings/Headwind?</t>
  </si>
  <si>
    <t>New Comm prgrm Price vs Target</t>
  </si>
  <si>
    <t>NA</t>
  </si>
  <si>
    <t>Price vs. Target</t>
  </si>
  <si>
    <t>Value Add Escalation</t>
  </si>
  <si>
    <t>Material Escalation</t>
  </si>
  <si>
    <t>Current Year Headwind Elimination</t>
  </si>
  <si>
    <t>Supplier funding of Capex and NRE</t>
  </si>
  <si>
    <t>Volume rebate</t>
  </si>
  <si>
    <t>No volume rebate and no regressive pricing</t>
  </si>
  <si>
    <t>COMMERCIAL</t>
  </si>
  <si>
    <t>Release of Claim Waiver</t>
  </si>
  <si>
    <t>Payment Terms (days)</t>
  </si>
  <si>
    <t>Equal to or greater than N90 (-15 if P3)</t>
  </si>
  <si>
    <t>Buffer (weeks)</t>
  </si>
  <si>
    <t>4 weeks or more</t>
  </si>
  <si>
    <t>Raw material buffer (weeks)</t>
  </si>
  <si>
    <t>Four</t>
  </si>
  <si>
    <t>Inventory buffer for Transition</t>
  </si>
  <si>
    <t>Yes</t>
  </si>
  <si>
    <t>Supplier Gold Performance Metrics</t>
  </si>
  <si>
    <t>Performing within 12 months; Certified P3 within 24 months</t>
  </si>
  <si>
    <t>QN fee</t>
  </si>
  <si>
    <t>$5000 (but waived if Supplier is P3)</t>
  </si>
  <si>
    <t>OTD Performance Guarantees</t>
  </si>
  <si>
    <t>TGI Standard</t>
  </si>
  <si>
    <t>Sunset Clause</t>
  </si>
  <si>
    <t>Standard Terms</t>
  </si>
  <si>
    <t>Directed Sourcing</t>
  </si>
  <si>
    <t>ROFR for scrap</t>
  </si>
  <si>
    <t>Standard Terms for VSM &amp; VRM</t>
  </si>
  <si>
    <t>Requirements</t>
  </si>
  <si>
    <t>No requirements</t>
  </si>
  <si>
    <t>Frozen Window</t>
  </si>
  <si>
    <t>No Frozen window and No Minimum Order Quantities</t>
  </si>
  <si>
    <t>Obsolesence Management</t>
  </si>
  <si>
    <t>TGI Standard: full obsolescence management</t>
  </si>
  <si>
    <t>VMI</t>
  </si>
  <si>
    <t>LEGAL</t>
  </si>
  <si>
    <t>Warranty (remedy)</t>
  </si>
  <si>
    <t xml:space="preserve">TGI Standard </t>
  </si>
  <si>
    <t>Warranty (duration)</t>
  </si>
  <si>
    <t>UTAS/UTC Standard (Duration unspecified,  UCC applies - 4 years; or Duration specified and more than 4 years)</t>
  </si>
  <si>
    <t>Indemnification (General)</t>
  </si>
  <si>
    <t>IP Ownership</t>
  </si>
  <si>
    <t>IP Indemnification</t>
  </si>
  <si>
    <t>T for C (not in the event of customer termination-see below)</t>
  </si>
  <si>
    <t>TGI Standard:  Buyer unilateral right to T for C; TGI repays finished Goods, WIP, unique purchased material and stocked Goods</t>
  </si>
  <si>
    <t>T for C in the event of customer termination</t>
  </si>
  <si>
    <t>TGI Standard:  No compensation for supplier</t>
  </si>
  <si>
    <t>Termination for Default</t>
  </si>
  <si>
    <t>Changes</t>
  </si>
  <si>
    <t>Insurance</t>
  </si>
  <si>
    <t>TGI Standard including Aviation Products Liability (APL) insurance</t>
  </si>
  <si>
    <t>TGI Standard: Position 1 of TGI LOL Alternatives (No LOL -meaning no cap on direct and/or indirect damages and no waiver of consequential damages) AND No additional warranty cap</t>
  </si>
  <si>
    <t>Cyber Security</t>
  </si>
  <si>
    <t>Inputs</t>
  </si>
  <si>
    <t>Scoring Rubric</t>
  </si>
  <si>
    <t>Weight</t>
  </si>
  <si>
    <t>use TGI's</t>
  </si>
  <si>
    <t>Flat from previous contract or at target if new contract</t>
  </si>
  <si>
    <t>Increase from previous contract or above target if new contract</t>
  </si>
  <si>
    <t>&gt;2% below</t>
  </si>
  <si>
    <t>&lt;= 2% below</t>
  </si>
  <si>
    <t>At Prior year actual</t>
  </si>
  <si>
    <t>&lt;= 2% above</t>
  </si>
  <si>
    <t>&lt;= 4% above</t>
  </si>
  <si>
    <t>&lt;= 6% above</t>
  </si>
  <si>
    <t>&gt;6% above</t>
  </si>
  <si>
    <t>At Target</t>
  </si>
  <si>
    <t>De-escalation</t>
  </si>
  <si>
    <t>None</t>
  </si>
  <si>
    <t>Historical rate &lt;= 1.25%</t>
  </si>
  <si>
    <t>Historical rate &lt;=  1.40%</t>
  </si>
  <si>
    <t>Historical rate &lt;=  1.55%</t>
  </si>
  <si>
    <t>Historical rate &lt;=  1.70%</t>
  </si>
  <si>
    <t>Historical rate &gt;= 1.70%</t>
  </si>
  <si>
    <t>&gt;=5% annual deadband</t>
  </si>
  <si>
    <t>Historical rate &lt;=1.25% or &gt;=4% annual deadband</t>
  </si>
  <si>
    <t>Historical rate &lt;=1.40% or &gt;=3% annual deadband</t>
  </si>
  <si>
    <t>Historical rate &lt;=1.55% or &gt;=2% annual deadband</t>
  </si>
  <si>
    <t>Historical rate &lt;=1.70% or &gt;=1% annual deadband</t>
  </si>
  <si>
    <t>Historical rate &gt;1.70% or &lt;1% annual deadband</t>
  </si>
  <si>
    <t>Price Adjustments (labor and material adjustments)</t>
  </si>
  <si>
    <t xml:space="preserve">Firm, Fixed Pricing </t>
  </si>
  <si>
    <t xml:space="preserve">Material adjustment at 1/2 applicable Index         OR                                               Annual adjustment not to exceed 1/2 CPI-U                                   </t>
  </si>
  <si>
    <t>Material adjustments with deadbands</t>
  </si>
  <si>
    <t xml:space="preserve">Labor and Material adjustments with deadbands                      </t>
  </si>
  <si>
    <t>Material adjustment, no deadband</t>
  </si>
  <si>
    <t>Labor Adjustment, no deadbands</t>
  </si>
  <si>
    <t>Labor and Material adjustment, no deadbands OR Fixed increases OR escalation only (and not de-escalation application)</t>
  </si>
  <si>
    <t>&lt;= 1% below</t>
  </si>
  <si>
    <t>&lt;= 1% above</t>
  </si>
  <si>
    <t>&gt;2% above</t>
  </si>
  <si>
    <t>&gt;= 75%</t>
  </si>
  <si>
    <t>&gt;= 65%</t>
  </si>
  <si>
    <t>&gt;= 50%</t>
  </si>
  <si>
    <t>&gt;= 35%</t>
  </si>
  <si>
    <t>&gt;= 25%</t>
  </si>
  <si>
    <t>&lt;25%</t>
  </si>
  <si>
    <t>Investment/NRE</t>
  </si>
  <si>
    <t>Supplier absorbs all its tooling and/or NRE (including all changes through Aircraft Certification)</t>
  </si>
  <si>
    <t xml:space="preserve">NRE and/or tooling Costs within Plan                       OR                                    Parts not tied to particular program and Buyer absorbs NRE and tooling at overall savings </t>
  </si>
  <si>
    <t xml:space="preserve">NRE and/or tooling Costs exceed Plan by &lt;1-5%                                   OR                                          Parts not tied to particular program and Buyer absorbs NRE and/or tooling at overall increase </t>
  </si>
  <si>
    <t>NRE and/or tooling Costs exceed Plan by &gt;5%-10%</t>
  </si>
  <si>
    <t>NRE and/or tooling Costs exceed Plan by &gt;10%</t>
  </si>
  <si>
    <t>Volume rebate (4)</t>
  </si>
  <si>
    <t>&gt;= 6.0%</t>
  </si>
  <si>
    <t>&gt;= 5.0%</t>
  </si>
  <si>
    <t>&gt;= 4.0%</t>
  </si>
  <si>
    <t>&gt;= 3.0%</t>
  </si>
  <si>
    <t>&gt;= 2.0%</t>
  </si>
  <si>
    <t>&gt;= 1.0%</t>
  </si>
  <si>
    <t>&lt; 1.0%</t>
  </si>
  <si>
    <t>Volume Rebate Structure / regressive pricing</t>
  </si>
  <si>
    <t xml:space="preserve">Volume rebates and regressive pricing </t>
  </si>
  <si>
    <t>Regressive pricing and no volume rebates</t>
  </si>
  <si>
    <t>Volume rebates and FFP (no regressive pricing)</t>
  </si>
  <si>
    <t>Regressive Pricing only              OR                                    Volume rebate only</t>
  </si>
  <si>
    <t>Volume rebate and price adjustment</t>
  </si>
  <si>
    <t>&gt; 105</t>
  </si>
  <si>
    <t>&lt;= 105</t>
  </si>
  <si>
    <t>&lt;= 90</t>
  </si>
  <si>
    <t>&lt;= 75</t>
  </si>
  <si>
    <t>&lt;= 60</t>
  </si>
  <si>
    <t>&lt;= 45</t>
  </si>
  <si>
    <t>&lt;= 30</t>
  </si>
  <si>
    <t>N76-89 (-15 if P3)</t>
  </si>
  <si>
    <t>N75 (-15 if P3)</t>
  </si>
  <si>
    <t>N60-N74</t>
  </si>
  <si>
    <t>N59 - N45</t>
  </si>
  <si>
    <t>less than N45</t>
  </si>
  <si>
    <t>Three</t>
  </si>
  <si>
    <t>Two</t>
  </si>
  <si>
    <t>One</t>
  </si>
  <si>
    <t xml:space="preserve">&lt; 4 weeks - &gt; 3 weeks </t>
  </si>
  <si>
    <t xml:space="preserve">3 weeks - &gt; 2 weeks </t>
  </si>
  <si>
    <t xml:space="preserve">2 weeks if NOT Supplier Gold </t>
  </si>
  <si>
    <t xml:space="preserve">&lt; 2weeks - &gt; 1 week </t>
  </si>
  <si>
    <t>1 week</t>
  </si>
  <si>
    <t>Preferred Performer Metrics</t>
  </si>
  <si>
    <t>Commitment to create plan and achieve P3 w/ a timeline, associated to a financial incentive/penalty (buffer stock)</t>
  </si>
  <si>
    <t>Commitment to create plan and achieve P3 w/ timeline, no penalties</t>
  </si>
  <si>
    <t>Non-participation (Should require an extra 4 weeks of buffer inventory)</t>
  </si>
  <si>
    <t>P3</t>
  </si>
  <si>
    <t>Performing within 18 months;
Certified P3 within 30 months</t>
  </si>
  <si>
    <t>Performing within &gt;18 months; Certified P3 within &gt;30 months</t>
  </si>
  <si>
    <t>WT fee</t>
  </si>
  <si>
    <t>$4999 - $2500  (but waived if Supplier is P3)</t>
  </si>
  <si>
    <t>$2500 or greater  but waived if Supplier is Performing</t>
  </si>
  <si>
    <t>$2499 - $1000 (but waived if Supplier is P3)</t>
  </si>
  <si>
    <t>$999 or less  (but waived if Supplier is P3)</t>
  </si>
  <si>
    <t>No WT</t>
  </si>
  <si>
    <t>&gt;= $5,000</t>
  </si>
  <si>
    <t>&gt;= $4,000</t>
  </si>
  <si>
    <t>&gt;= $3,000</t>
  </si>
  <si>
    <t>&gt;= $2,000</t>
  </si>
  <si>
    <t>&gt;= $1,500</t>
  </si>
  <si>
    <t>&gt;= $1,000</t>
  </si>
  <si>
    <t>Performance Guarantee Fee</t>
  </si>
  <si>
    <t>&gt; 3%</t>
  </si>
  <si>
    <t>&lt;= 3%</t>
  </si>
  <si>
    <t>&lt;= 2.5%</t>
  </si>
  <si>
    <t>&lt;= 2.0%</t>
  </si>
  <si>
    <t>&lt;= 1.5%</t>
  </si>
  <si>
    <t>&lt;= 1.0%</t>
  </si>
  <si>
    <t>Performance Guarantee OTD Limit</t>
  </si>
  <si>
    <t>100%</t>
  </si>
  <si>
    <t>&gt;= 98%</t>
  </si>
  <si>
    <t>&gt;= 97%</t>
  </si>
  <si>
    <t>&gt;= 96%</t>
  </si>
  <si>
    <t>&gt;= 95%</t>
  </si>
  <si>
    <t>90 to 94%</t>
  </si>
  <si>
    <t>use UTC's</t>
  </si>
  <si>
    <r>
      <t xml:space="preserve">19 - 11% Fee applies against value of </t>
    </r>
    <r>
      <rPr>
        <b/>
        <sz val="9"/>
        <color rgb="FFFF0000"/>
        <rFont val="Arial"/>
        <family val="2"/>
      </rPr>
      <t>ALL Goods</t>
    </r>
    <r>
      <rPr>
        <sz val="9"/>
        <color rgb="FFFF0000"/>
        <rFont val="Arial"/>
        <family val="2"/>
      </rPr>
      <t xml:space="preserve"> within measurement period if Supplier falls below 95%;    No Performance Fee if Supplier certified P3                         </t>
    </r>
  </si>
  <si>
    <r>
      <t xml:space="preserve">10 - 5% Fee applies against value of </t>
    </r>
    <r>
      <rPr>
        <b/>
        <sz val="9"/>
        <color rgb="FFFF0000"/>
        <rFont val="Arial"/>
        <family val="2"/>
      </rPr>
      <t>ALL Goods</t>
    </r>
    <r>
      <rPr>
        <sz val="9"/>
        <color rgb="FFFF0000"/>
        <rFont val="Arial"/>
        <family val="2"/>
      </rPr>
      <t xml:space="preserve"> within measurement period if Supplier falls below 95%;   
OR
20 - 10% fee applies against value of </t>
    </r>
    <r>
      <rPr>
        <b/>
        <sz val="9"/>
        <color rgb="FFFF0000"/>
        <rFont val="Arial"/>
        <family val="2"/>
      </rPr>
      <t>Goods</t>
    </r>
    <r>
      <rPr>
        <sz val="9"/>
        <color rgb="FFFF0000"/>
        <rFont val="Arial"/>
        <family val="2"/>
      </rPr>
      <t xml:space="preserve"> delivered </t>
    </r>
    <r>
      <rPr>
        <b/>
        <sz val="9"/>
        <color rgb="FFFF0000"/>
        <rFont val="Arial"/>
        <family val="2"/>
      </rPr>
      <t>LATE</t>
    </r>
    <r>
      <rPr>
        <sz val="9"/>
        <color rgb="FFFF0000"/>
        <rFont val="Arial"/>
        <family val="2"/>
      </rPr>
      <t xml:space="preserve"> within measurement period if Supplier falls below 95%; No Performance Fee if Supplier certified P3                         </t>
    </r>
  </si>
  <si>
    <r>
      <t xml:space="preserve">&lt; 5% Fee applies against value of </t>
    </r>
    <r>
      <rPr>
        <b/>
        <sz val="9"/>
        <color rgb="FFFF0000"/>
        <rFont val="Arial"/>
        <family val="2"/>
      </rPr>
      <t>ALL Goods</t>
    </r>
    <r>
      <rPr>
        <sz val="9"/>
        <color rgb="FFFF0000"/>
        <rFont val="Arial"/>
        <family val="2"/>
      </rPr>
      <t xml:space="preserve"> within measurement period if Supplier falls below 95%;   
OR
 &lt;10% fee applies against value of </t>
    </r>
    <r>
      <rPr>
        <b/>
        <sz val="9"/>
        <color rgb="FFFF0000"/>
        <rFont val="Arial"/>
        <family val="2"/>
      </rPr>
      <t>Goods</t>
    </r>
    <r>
      <rPr>
        <sz val="9"/>
        <color rgb="FFFF0000"/>
        <rFont val="Arial"/>
        <family val="2"/>
      </rPr>
      <t xml:space="preserve"> delivered </t>
    </r>
    <r>
      <rPr>
        <b/>
        <sz val="9"/>
        <color rgb="FFFF0000"/>
        <rFont val="Arial"/>
        <family val="2"/>
      </rPr>
      <t>LATE</t>
    </r>
    <r>
      <rPr>
        <sz val="9"/>
        <color rgb="FFFF0000"/>
        <rFont val="Arial"/>
        <family val="2"/>
      </rPr>
      <t xml:space="preserve">within measurement period if Supplier falls below 95%; No Performance Fee if Supplier certified P3                         </t>
    </r>
  </si>
  <si>
    <t>No performance guarantees</t>
  </si>
  <si>
    <t>Modified</t>
  </si>
  <si>
    <t>need criteria</t>
  </si>
  <si>
    <t>Standard on cost pass through but modified for acceptance of sources</t>
  </si>
  <si>
    <t xml:space="preserve">Modified with additional cost considerations not in template </t>
  </si>
  <si>
    <t xml:space="preserve">VSM, Price paid higher than 70% of metalprices.com  </t>
  </si>
  <si>
    <t xml:space="preserve">Clause modified to add costs of collection  </t>
  </si>
  <si>
    <t>VSM modified for higher than 70% of metalprices.com AND modified to add cost of collection of scrap</t>
  </si>
  <si>
    <t>No ROFR for Scrap Clause</t>
  </si>
  <si>
    <t>50% or less than all Requirements with all standard exclusions including compliance with all obligations under agreement, competition clause (price competitiveness) and technology breakthrough) and other standard exclusions</t>
  </si>
  <si>
    <t xml:space="preserve"> More than 50% Requirements with all standard exclusions including compliance with all obligations under agreement, competition clause (price competitiveness) and technology breakthrough) and other standard exclusions</t>
  </si>
  <si>
    <t>50% or less than all Requirements with adequate exceptions (including, at a min. Buyer's compliance with performance, quality and delivery requirements) but no competitive prices and/or technology breakthrough</t>
  </si>
  <si>
    <t>More than 50% Requirements with adequate exceptions (including, at a min. Buyer's compliance with performance, quality and delivery requirements) but no competitive prices and/or technology breakthrough</t>
  </si>
  <si>
    <t>Exclusivity/Buyer requirements without adequate exceptions but Buyer liability for breach is limited to pricing/repricing</t>
  </si>
  <si>
    <t>Exclusivity/Buyer requirements without adequate exceptions and no limitation on Buyer liability</t>
  </si>
  <si>
    <t>&lt;10 Day Frozen window</t>
  </si>
  <si>
    <t>11-21 Day Frozen window</t>
  </si>
  <si>
    <t>22-30 day Frozen window</t>
  </si>
  <si>
    <t>31-59 day Frozen window or Minimum Order Quantities</t>
  </si>
  <si>
    <t>60 or &gt; day Frozen window</t>
  </si>
  <si>
    <t>Supplier will continue to manufacture for short term and provide IP for free</t>
  </si>
  <si>
    <t>Supplier will sell IP</t>
  </si>
  <si>
    <t>Last time buy and price adjustment</t>
  </si>
  <si>
    <t>No obsolescence management</t>
  </si>
  <si>
    <t>Two of three features agreed</t>
  </si>
  <si>
    <t>One of three features agreed</t>
  </si>
  <si>
    <t xml:space="preserve">UTC Standard </t>
  </si>
  <si>
    <t xml:space="preserve">Cap on one or more additional warranty remedies with standard exceptions (repair and replace, negligence, retrofit, violation of law) or adequate exceptions (example: no retrofit)  with no overall LOL            OR                              Additional warranty remedies (ie those beyond repair or replace) included, but modified or silent with no overall LOL                  </t>
  </si>
  <si>
    <t xml:space="preserve">Position 1 of UTC Warranty Alternatives (Cap on one or more additional warranty remedies with no overall LOL)                        </t>
  </si>
  <si>
    <t xml:space="preserve">Position 2 of UTC Warranty Alternatives (Cap on one or more additional warranty remedies with no overall LOL and exclusive warranty language)                            </t>
  </si>
  <si>
    <t xml:space="preserve">                                      Additional warranty remedies subject to overall LOL</t>
  </si>
  <si>
    <t>Warranty remedies capped at repair and replace only                     OR                                  Repair and replace is capped                                   OR                                       Exclusive remedy language is included</t>
  </si>
  <si>
    <t>TGI Standard (Duration unspecified,  UCC applies - 4 years; or Duration specified and more than 4 years)</t>
  </si>
  <si>
    <t>Adjusted warranty duration consistent with industry standard (Not less than 36 months)</t>
  </si>
  <si>
    <t>Adjusted warranty duration consistent with industry standard (Not less than 24 months)</t>
  </si>
  <si>
    <t>Adjusted warranty duration less than industry standard with mitigated gap</t>
  </si>
  <si>
    <t>Adjusted warranty duration less than industry standard with non-mitigated gap</t>
  </si>
  <si>
    <t>Warranty duration of 1 year or less</t>
  </si>
  <si>
    <t>Position 1 of TGI Indemnity Alternatives (TGI Standard with addition of "to the extent" relating to claims)                           OR                                Position 2 (Indemnification for all claims as a result of Supplier's breach of contract/warranty, fraud, negligence or willful misconduct)</t>
  </si>
  <si>
    <t xml:space="preserve">Position 3  (Indemnification for third party claims as a result of Supplier's breach of contract/warranty, negligence or willful misconduct or further limited to personal injury, property damage or economic loss)                     </t>
  </si>
  <si>
    <t>Position 4 (Indemnification for third party claims for personal Injury, property damage or economic loss from Supplier's fraud, negligence, willful misconduct; with or without claims for aviation accident/liability and/or product liability)</t>
  </si>
  <si>
    <t>Mutual Indemnification (negligence only)</t>
  </si>
  <si>
    <t>Mutual Indemnification (standard language)</t>
  </si>
  <si>
    <t xml:space="preserve">Indemnification for personal injury, property damage or death only </t>
  </si>
  <si>
    <t>Buyer Owns Foreground IP Supplier creates that is funded by Buyer and Buyer gets a license to Supplier's Background IP to use for any purpose.</t>
  </si>
  <si>
    <t xml:space="preserve">Supplier owns Foreground IP it solely creates, conceives or funds.  Buyer owns all other Foreground IP including interface.  Supplier grants Buyer a license to use Supplier owned Foreground IP for any purpose.  </t>
  </si>
  <si>
    <t xml:space="preserve">Supplier owns Foreground IP it solely creates, conceives or funds.  Buyer owns all other Foreground IP including interface.  Supplier grants Buyer a license to use Supplier owned Foreground IP and Background IP for the performance of the underlying agreement.  </t>
  </si>
  <si>
    <t xml:space="preserve">Supplier owns Foreground IP it solely creates. Jointly created IP is jointly owned.  Limited licenses to use Supplier IP only in connection with the underlying agreement. </t>
  </si>
  <si>
    <t>Joint ownership of all Foreground IP</t>
  </si>
  <si>
    <t>Supplier owns Foreground IP and no license granted to Buyer</t>
  </si>
  <si>
    <t>TGI Standard, except one or more of 19.2(i), (ii), or (iii) carveouts have been struck</t>
  </si>
  <si>
    <t>Buyer IP indemnity limited to only court awarded damages.  Supplier does not receive reciprocal indemnity</t>
  </si>
  <si>
    <t>Buyer IP indemnity limited to only court awarded damages.  Supplier receives recirprocal indemnity</t>
  </si>
  <si>
    <t>Buyer IP indemnity limited to only court awarded damages for infringement of US Patents and/or only for certain tech/process (i.e. manufacturing processes only)</t>
  </si>
  <si>
    <t>No IP indemnity to either Buyer/Supplier provided.</t>
  </si>
  <si>
    <t>No IP Indemnity to Buyer provided but Buyer required to indemnify Supplier</t>
  </si>
  <si>
    <t>&gt;30 days-&lt;180 days notice period by Buyer on T for C (in whole or in part)(ie: Buyer right to push out delivery dates without triggering a T for C preserved) regardless of scope of Buyer's liability</t>
  </si>
  <si>
    <t>&gt;180 days-&lt;1 year notice period by Buyer on T for C (in whole or in part)(ie: Buyer right to push out delivery dates without triggering a T for C preserved) regardless of scope of Buyer's liability</t>
  </si>
  <si>
    <t>Buyer's liability extends beyond finished Goods, WIP, unique purchased material and stocking (examples: including right to reprice remaining parts, reimbursement of NRE, termination fees/"penalties", etc.)</t>
  </si>
  <si>
    <t>A greater than 1 year notice period by Buyer on T for C (in whole or substantial part) (ie: Buyer right to push out delivery dates without triggering a T for C preserved) regardless of scope of Buyer's liability</t>
  </si>
  <si>
    <t>No Buyer T for C right; OR any notice period by Buyer on T for C which does not preserve Buyer's right to push out delivery dates without triggering a T for C)                    OR                            Mutual T for C rights OR                            Buyer limited T for C right (examples:  no T for C right for first x years, only upon a customer termination, etc.)</t>
  </si>
  <si>
    <t xml:space="preserve">Compensation equal to the lesser of (a) an amount proportional to what TGI receives from its customer, or (b) an amount equal to forecasted demand for WIP or raw material within lead time that actually has been produced (or purchased) by supplier. 
No compensation for common material. </t>
  </si>
  <si>
    <t>Any compensation to Supplier not proportionately received by Buyer                      OR                               No T for C in the event of customer termination language included</t>
  </si>
  <si>
    <t>Position 1 of TGI T for D Alternatives (Add "material" obligation and/or require Buyer's "written" demand for adequate assurances                         OR                                  Position 2 (Reasonable cure period for failure to perform any obligation, except delivery, with or without additional cure plan, but otherwise standard including reimbursement of cover costs (reprocurement, requalification))</t>
  </si>
  <si>
    <t xml:space="preserve">Position 3 (Reasonable cure period including delivery obligation (but with repetitive delivery problems requiring less notice), with or without corrective action plan, but otherwise standard, reimbursement of cover costs (reprocurement, requalification))                  </t>
  </si>
  <si>
    <t>Position 4 (Standard langauge with limitation on IP license equal to remainder of Term)             IP License but limitations on cover costs (reprocurement, requalification), separately or as part of an LOL, proportional to risk;</t>
  </si>
  <si>
    <t xml:space="preserve">No IP license; full reimbursement of cover costs (reprocurement, requalification); and suppliers with similar capabilities readily exist                                OR                                   IP license, but limitations on cover costs (reprocurement, requalification), separately or as part of an LOL, NOT proportional to risk;
</t>
  </si>
  <si>
    <t xml:space="preserve">No IP license; full reimbursement of cover costs (reprocurement, requalification); and No suppliers with similar capabilities readily exist                                   OR                                    No reimbursement of cover costs (reprocurement, requalification);
Buyer owned design and suppliers with similar capabilities readily exist 
OR
Supplier has right to T for D for breach of Buyer payment obligations only (with a cure period)
</t>
  </si>
  <si>
    <t xml:space="preserve">No IP license; No reimbursement of cover costs (reprocurement, requalification); Supplier owned design or suppliers with similar capabilities do not readily exist 
OR 
Supplier right to T for D for breach of any Buyer obligation (with or without cure period) 
OR 
an unreasonable cure period  
</t>
  </si>
  <si>
    <t>TGI Standard but modified notice period (Not beyond 30 days)</t>
  </si>
  <si>
    <t>TGI Standard but with modified scope which are not material AND/OR modified notice period (more than 30 days)</t>
  </si>
  <si>
    <t>Supplier not obligated to implement change only if Supplier is incapable of doing so for non-financial related reasons (example: technologically incapable)</t>
  </si>
  <si>
    <t>Supplier not obligated to implement change only if Supplier is incapable of doing so for insufficient capacity</t>
  </si>
  <si>
    <t>Supplier not obligated to implement change if capable of doing so OR Supplier not obligated to implement the change until equitable adjustment is resolved</t>
  </si>
  <si>
    <t xml:space="preserve">TGI Standard but reduced coverage amounts for non-APL insurance, supported by scope of work covered (with or without additional insured/subrogation of insurance for non-APL insurance) </t>
  </si>
  <si>
    <t>TGI Standard but no additional insured/subrogation of insurance provision on APL coverage</t>
  </si>
  <si>
    <t>&lt;$50M - &gt;$5M APL for Flight Safety Parts or Parts with Critical Characteristics;  (with appropriate Supplier and part/service risk analysis and Supplier spend considerations) in coordination with Risk Management review</t>
  </si>
  <si>
    <t>$5M APL for Flight Safety Parts or Parts with Critical Characteristics (to provide for the defense or settlement of a claim); in coordination with Risk Management review</t>
  </si>
  <si>
    <t>No APL coverage and parts/service are Flight Safety Parts/ or Parts with Critical Characteristics part/service; in coordination with Risk Management review</t>
  </si>
  <si>
    <t>UTC Standard: Position 1 of UTC LOL Alternatives (No LOL -meaning no cap on direct and/or indirect damages and no waiver of consequential damages) AND No additional warranty cap</t>
  </si>
  <si>
    <t xml:space="preserve">Position 2 (Cap for breach of warranty remedies only with exceptions including repair/replace, retrofit, fraud, negligence, willful misconduct, intentional breach of contract, violations of law)                         </t>
  </si>
  <si>
    <t xml:space="preserve">Position 3 (Cap on indirect/consequential damages with standard exceptions (or modified exceptions: repair/replace, gross negligence if third party claims retained,  indemnifiable claims instead of third party claims if indemnity falls in Position 1 or 2, may delete T for D obligations if cap is sufficient, may delete ADs if third party claims retained, may delete product liability and contractual fees)  </t>
  </si>
  <si>
    <t>Position 4 (or Position 4 exchange of 3rd party claims for negligence) (Cap on direct and indirect damages with standard exceptions (or modified exceptions: repair/replace, gross negligence if third party claims retained,  negligence, if third party claims not retained; indemnifiable claims instead of third party claims if indemnity falls in Position 1 or 2, may delete T for D obligations if cap is sufficient, may delete ADs if third party claims retained, may delete product liability and contractual fees)</t>
  </si>
  <si>
    <t xml:space="preserve">Cap on direct and indirect damages with limited standard exceptions and/or a cap that aligns favorably with spend/potential growth  (but exceptions include only 3rd party claims for personal injury/property damage and limited or separately capped economic loss proportional to risk; IP exclusion included) </t>
  </si>
  <si>
    <t xml:space="preserve">Cap on direct and indirect damages with limited standard exceptions and/or cap that does not align favorably with spend/potential growth  (but exceptions include only 3rd party claims for personal injury/property damage and limited or separately capped economic loss NOT proportional to risk; IP exclusion included) </t>
  </si>
  <si>
    <t>Cap on direct and indirect damages or disclaimer of indirect damages without any or adequate exceptions  (example: exception for third party claims for personal injury/property damage only and no other)</t>
  </si>
  <si>
    <t>&lt; -2%</t>
  </si>
  <si>
    <t>6% &lt;</t>
  </si>
  <si>
    <t xml:space="preserve">25%&gt; </t>
  </si>
  <si>
    <t xml:space="preserve">2 weeks if NOT P3 </t>
  </si>
  <si>
    <t>Preferred Performer</t>
  </si>
  <si>
    <t>No QN</t>
  </si>
  <si>
    <t>On Time Delivery (OTD) Performance Guarantees</t>
  </si>
  <si>
    <r>
      <t xml:space="preserve">19 - 11% Fee applies against value of </t>
    </r>
    <r>
      <rPr>
        <b/>
        <sz val="9"/>
        <color rgb="FFFF0000"/>
        <rFont val="Arial"/>
        <family val="2"/>
      </rPr>
      <t>ALL Goods</t>
    </r>
    <r>
      <rPr>
        <sz val="9"/>
        <color rgb="FFFF0000"/>
        <rFont val="Arial"/>
        <family val="2"/>
      </rPr>
      <t xml:space="preserve"> within measurement period if Supplier falls below 95%;    No Performance Fee if Supplier P3                         </t>
    </r>
  </si>
  <si>
    <r>
      <t xml:space="preserve">10 - 5% Fee applies against value of </t>
    </r>
    <r>
      <rPr>
        <b/>
        <sz val="9"/>
        <color rgb="FFFF0000"/>
        <rFont val="Arial"/>
        <family val="2"/>
      </rPr>
      <t>ALL Goods</t>
    </r>
    <r>
      <rPr>
        <sz val="9"/>
        <color rgb="FFFF0000"/>
        <rFont val="Arial"/>
        <family val="2"/>
      </rPr>
      <t xml:space="preserve"> within measurement period if Supplier falls below 95%;   
OR
20 - 10% fee applies against value of </t>
    </r>
    <r>
      <rPr>
        <b/>
        <sz val="9"/>
        <color rgb="FFFF0000"/>
        <rFont val="Arial"/>
        <family val="2"/>
      </rPr>
      <t>Goods</t>
    </r>
    <r>
      <rPr>
        <sz val="9"/>
        <color rgb="FFFF0000"/>
        <rFont val="Arial"/>
        <family val="2"/>
      </rPr>
      <t xml:space="preserve"> delivered </t>
    </r>
    <r>
      <rPr>
        <b/>
        <sz val="9"/>
        <color rgb="FFFF0000"/>
        <rFont val="Arial"/>
        <family val="2"/>
      </rPr>
      <t>LATE</t>
    </r>
    <r>
      <rPr>
        <sz val="9"/>
        <color rgb="FFFF0000"/>
        <rFont val="Arial"/>
        <family val="2"/>
      </rPr>
      <t xml:space="preserve"> within measurement period if Supplier falls below 95%; No Performance Fee if Supplier P3                         </t>
    </r>
  </si>
  <si>
    <r>
      <t xml:space="preserve">&lt; 5% Fee applies against value of </t>
    </r>
    <r>
      <rPr>
        <b/>
        <sz val="9"/>
        <color rgb="FFFF0000"/>
        <rFont val="Arial"/>
        <family val="2"/>
      </rPr>
      <t>ALL Goods</t>
    </r>
    <r>
      <rPr>
        <sz val="9"/>
        <color rgb="FFFF0000"/>
        <rFont val="Arial"/>
        <family val="2"/>
      </rPr>
      <t xml:space="preserve"> within measurement period if Supplier falls below 95%;   
OR
 &lt;10% fee applies against value of </t>
    </r>
    <r>
      <rPr>
        <b/>
        <sz val="9"/>
        <color rgb="FFFF0000"/>
        <rFont val="Arial"/>
        <family val="2"/>
      </rPr>
      <t>Goods</t>
    </r>
    <r>
      <rPr>
        <sz val="9"/>
        <color rgb="FFFF0000"/>
        <rFont val="Arial"/>
        <family val="2"/>
      </rPr>
      <t xml:space="preserve"> delivered </t>
    </r>
    <r>
      <rPr>
        <b/>
        <sz val="9"/>
        <color rgb="FFFF0000"/>
        <rFont val="Arial"/>
        <family val="2"/>
      </rPr>
      <t>LATE</t>
    </r>
    <r>
      <rPr>
        <sz val="9"/>
        <color rgb="FFFF0000"/>
        <rFont val="Arial"/>
        <family val="2"/>
      </rPr>
      <t xml:space="preserve">within measurement period if Supplier falls below 95%; No Performance Fee if Supplier P3                         </t>
    </r>
  </si>
  <si>
    <t>Supplier will continue manufacture for short term / provide IP for free</t>
  </si>
  <si>
    <t xml:space="preserve">Position 1 of TGI Warranty Alternatives (Cap on one or more additional warranty remedies with no overall LOL)                        </t>
  </si>
  <si>
    <t xml:space="preserve">Position 2 of TGI Warranty Alternatives (Cap on one or more additional warranty remedies with no overall LOL and exclusive warranty language)                            </t>
  </si>
  <si>
    <t>Modified Terms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</si>
</sst>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43" formatCode="_(* #,##0.00_);_(* \(#,##0.00\);_(* &quot;-&quot;??_);_(@_)"/>
    <numFmt numFmtId="164" formatCode="0.0%"/>
    <numFmt numFmtId="165" formatCode="&quot;$&quot;#,##0"/>
    <numFmt numFmtId="166" formatCode="0.0"/>
  </numFmts>
  <fonts count="38" x14ac:knownFonts="1">
    <font>
      <sz val="11"/>
      <color theme="1"/>
      <name val="Arial"/>
      <family val="2"/>
    </font>
    <font>
      <sz val="11"/>
      <color theme="1"/>
      <name val="Calibri"/>
      <family val="2"/>
      <scheme val="minor"/>
    </font>
    <font>
      <sz val="11"/>
      <color theme="1"/>
      <name val="Arial"/>
      <family val="2"/>
    </font>
    <font>
      <b/>
      <sz val="9"/>
      <name val="Arial"/>
      <family val="2"/>
    </font>
    <font>
      <b/>
      <sz val="9"/>
      <color theme="1"/>
      <name val="Arial"/>
      <family val="2"/>
    </font>
    <font>
      <sz val="9"/>
      <color theme="1"/>
      <name val="Arial"/>
      <family val="2"/>
    </font>
    <font>
      <sz val="9"/>
      <name val="Arial"/>
      <family val="2"/>
    </font>
    <font>
      <sz val="9"/>
      <color rgb="FF000000"/>
      <name val="Arial"/>
      <family val="2"/>
    </font>
    <font>
      <sz val="10"/>
      <name val="Arial"/>
      <family val="2"/>
    </font>
    <font>
      <sz val="9"/>
      <color rgb="FFFF0000"/>
      <name val="Arial"/>
      <family val="2"/>
    </font>
    <font>
      <b/>
      <sz val="9"/>
      <color rgb="FF0000FF"/>
      <name val="Arial"/>
      <family val="2"/>
    </font>
    <font>
      <sz val="9"/>
      <color rgb="FF0000FF"/>
      <name val="Arial"/>
      <family val="2"/>
    </font>
    <font>
      <b/>
      <sz val="9"/>
      <color rgb="FFFF0000"/>
      <name val="Arial"/>
      <family val="2"/>
    </font>
    <font>
      <sz val="9"/>
      <color theme="3"/>
      <name val="Arial"/>
      <family val="2"/>
    </font>
    <font>
      <b/>
      <sz val="11"/>
      <color theme="1"/>
      <name val="Arial"/>
      <family val="2"/>
    </font>
    <font>
      <b/>
      <sz val="14"/>
      <color theme="1"/>
      <name val="Arial"/>
      <family val="2"/>
    </font>
    <font>
      <b/>
      <sz val="12"/>
      <color theme="1"/>
      <name val="Arial"/>
      <family val="2"/>
    </font>
    <font>
      <sz val="12"/>
      <color theme="1"/>
      <name val="Arial"/>
      <family val="2"/>
    </font>
    <font>
      <b/>
      <u/>
      <sz val="12"/>
      <color theme="0"/>
      <name val="Arial"/>
      <family val="2"/>
    </font>
    <font>
      <b/>
      <sz val="14"/>
      <color theme="0"/>
      <name val="Arial"/>
      <family val="2"/>
    </font>
    <font>
      <b/>
      <sz val="13"/>
      <color rgb="FFFF0000"/>
      <name val="Arial"/>
      <family val="2"/>
    </font>
    <font>
      <sz val="11"/>
      <name val="Calibri"/>
      <family val="2"/>
      <scheme val="minor"/>
    </font>
    <font>
      <sz val="10"/>
      <color indexed="8"/>
      <name val="MS Sans Serif"/>
      <family val="2"/>
    </font>
    <font>
      <b/>
      <sz val="8.5"/>
      <color indexed="8"/>
      <name val="Arial"/>
      <family val="2"/>
    </font>
    <font>
      <b/>
      <sz val="8.5"/>
      <name val="Arial"/>
      <family val="2"/>
    </font>
    <font>
      <sz val="8.5"/>
      <color indexed="8"/>
      <name val="Arial"/>
      <family val="2"/>
    </font>
    <font>
      <b/>
      <sz val="8"/>
      <color indexed="8"/>
      <name val="Arial"/>
      <family val="2"/>
    </font>
    <font>
      <b/>
      <sz val="8.5"/>
      <color theme="9" tint="-0.249977111117893"/>
      <name val="Arial"/>
      <family val="2"/>
    </font>
    <font>
      <b/>
      <sz val="8.5"/>
      <color rgb="FFFF0000"/>
      <name val="Arial"/>
      <family val="2"/>
    </font>
    <font>
      <b/>
      <sz val="8.5"/>
      <color indexed="8"/>
      <name val="Calibri"/>
      <family val="2"/>
    </font>
    <font>
      <b/>
      <sz val="8.5"/>
      <color rgb="FF000000"/>
      <name val="Arial"/>
      <family val="2"/>
    </font>
    <font>
      <b/>
      <i/>
      <sz val="8.5"/>
      <name val="Arial"/>
      <family val="2"/>
    </font>
    <font>
      <b/>
      <u/>
      <sz val="11"/>
      <color theme="1"/>
      <name val="Arial"/>
      <family val="2"/>
    </font>
    <font>
      <b/>
      <sz val="11"/>
      <color theme="0"/>
      <name val="Arial"/>
      <family val="2"/>
    </font>
    <font>
      <b/>
      <sz val="14"/>
      <name val="Arial"/>
      <family val="2"/>
    </font>
    <font>
      <b/>
      <sz val="11"/>
      <color indexed="8"/>
      <name val="Arial"/>
      <family val="2"/>
    </font>
    <font>
      <i/>
      <sz val="11"/>
      <color theme="1"/>
      <name val="Calibri"/>
      <family val="2"/>
      <scheme val="minor"/>
    </font>
    <font>
      <b/>
      <u/>
      <sz val="14"/>
      <color theme="1"/>
      <name val="Arial"/>
      <family val="2"/>
    </font>
  </fonts>
  <fills count="18">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1"/>
        <bgColor indexed="64"/>
      </patternFill>
    </fill>
    <fill>
      <patternFill patternType="solid">
        <fgColor theme="7" tint="0.59999389629810485"/>
        <bgColor indexed="64"/>
      </patternFill>
    </fill>
    <fill>
      <patternFill patternType="solid">
        <fgColor rgb="FFFFFF00"/>
        <bgColor indexed="64"/>
      </patternFill>
    </fill>
    <fill>
      <patternFill patternType="solid">
        <fgColor indexed="9"/>
        <bgColor indexed="64"/>
      </patternFill>
    </fill>
    <fill>
      <patternFill patternType="solid">
        <fgColor theme="0"/>
        <bgColor indexed="64"/>
      </patternFill>
    </fill>
    <fill>
      <patternFill patternType="solid">
        <fgColor rgb="FFFFC000"/>
        <bgColor indexed="64"/>
      </patternFill>
    </fill>
    <fill>
      <patternFill patternType="solid">
        <fgColor theme="3"/>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00FFFF"/>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style="thin">
        <color auto="1"/>
      </left>
      <right style="medium">
        <color auto="1"/>
      </right>
      <top/>
      <bottom style="medium">
        <color auto="1"/>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7">
    <xf numFmtId="0" fontId="0" fillId="0" borderId="0"/>
    <xf numFmtId="43" fontId="2" fillId="0" borderId="0" applyFont="0" applyFill="0" applyBorder="0" applyAlignment="0" applyProtection="0"/>
    <xf numFmtId="9" fontId="2" fillId="0" borderId="0" applyFont="0" applyFill="0" applyBorder="0" applyAlignment="0" applyProtection="0"/>
    <xf numFmtId="44" fontId="8" fillId="0" borderId="0" applyFont="0" applyFill="0" applyBorder="0" applyAlignment="0" applyProtection="0"/>
    <xf numFmtId="0" fontId="8" fillId="0" borderId="0"/>
    <xf numFmtId="0" fontId="1" fillId="0" borderId="0"/>
    <xf numFmtId="0" fontId="22" fillId="0" borderId="0"/>
  </cellStyleXfs>
  <cellXfs count="274">
    <xf numFmtId="0" fontId="0" fillId="0" borderId="0" xfId="0"/>
    <xf numFmtId="0" fontId="0" fillId="0" borderId="0" xfId="0" applyBorder="1" applyAlignment="1">
      <alignment horizontal="center"/>
    </xf>
    <xf numFmtId="0" fontId="0" fillId="0" borderId="0" xfId="0"/>
    <xf numFmtId="0" fontId="5" fillId="0" borderId="1" xfId="0" applyFont="1" applyBorder="1" applyAlignment="1">
      <alignment wrapText="1"/>
    </xf>
    <xf numFmtId="0" fontId="5" fillId="5" borderId="1" xfId="0" applyFont="1" applyFill="1" applyBorder="1" applyAlignment="1">
      <alignment wrapText="1"/>
    </xf>
    <xf numFmtId="0" fontId="6" fillId="5" borderId="1" xfId="0" applyFont="1" applyFill="1" applyBorder="1" applyAlignment="1">
      <alignment wrapText="1"/>
    </xf>
    <xf numFmtId="0" fontId="9" fillId="5" borderId="1" xfId="0" applyFont="1" applyFill="1" applyBorder="1" applyAlignment="1">
      <alignment wrapText="1"/>
    </xf>
    <xf numFmtId="0" fontId="9" fillId="0" borderId="1" xfId="0" applyFont="1" applyBorder="1"/>
    <xf numFmtId="165" fontId="9" fillId="2" borderId="1" xfId="2" applyNumberFormat="1" applyFont="1" applyFill="1" applyBorder="1" applyAlignment="1">
      <alignment horizontal="center" vertical="center" wrapText="1"/>
    </xf>
    <xf numFmtId="0" fontId="5" fillId="0" borderId="0" xfId="0" applyFont="1"/>
    <xf numFmtId="0" fontId="5" fillId="3" borderId="1" xfId="0" applyFont="1" applyFill="1" applyBorder="1" applyAlignment="1">
      <alignment horizontal="center" wrapText="1"/>
    </xf>
    <xf numFmtId="10" fontId="5" fillId="0" borderId="1" xfId="0" applyNumberFormat="1" applyFont="1" applyBorder="1" applyAlignment="1">
      <alignment horizontal="center"/>
    </xf>
    <xf numFmtId="0" fontId="10" fillId="4" borderId="0" xfId="0" applyFont="1" applyFill="1"/>
    <xf numFmtId="0" fontId="10" fillId="4" borderId="0" xfId="0" applyFont="1" applyFill="1" applyAlignment="1">
      <alignment horizontal="center"/>
    </xf>
    <xf numFmtId="0" fontId="3" fillId="6" borderId="0" xfId="0" applyFont="1" applyFill="1"/>
    <xf numFmtId="0" fontId="3" fillId="6" borderId="0" xfId="0" applyFont="1" applyFill="1" applyAlignment="1">
      <alignment horizontal="center"/>
    </xf>
    <xf numFmtId="0" fontId="4" fillId="0" borderId="0" xfId="0" applyFont="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5" fillId="0" borderId="1" xfId="0" applyFont="1" applyBorder="1"/>
    <xf numFmtId="164" fontId="11" fillId="2" borderId="2" xfId="2" applyNumberFormat="1" applyFont="1" applyFill="1" applyBorder="1" applyAlignment="1">
      <alignment horizontal="center" vertical="center"/>
    </xf>
    <xf numFmtId="164" fontId="11" fillId="2" borderId="1" xfId="2" applyNumberFormat="1" applyFont="1" applyFill="1" applyBorder="1" applyAlignment="1">
      <alignment horizontal="center" vertical="center"/>
    </xf>
    <xf numFmtId="0" fontId="5" fillId="3" borderId="3" xfId="0" applyFont="1" applyFill="1" applyBorder="1" applyAlignment="1">
      <alignment horizontal="center" wrapText="1"/>
    </xf>
    <xf numFmtId="10" fontId="11" fillId="2" borderId="2" xfId="2" applyNumberFormat="1" applyFont="1" applyFill="1" applyBorder="1" applyAlignment="1">
      <alignment horizontal="center" vertical="center"/>
    </xf>
    <xf numFmtId="10" fontId="11" fillId="2" borderId="1" xfId="2" applyNumberFormat="1" applyFont="1" applyFill="1" applyBorder="1" applyAlignment="1">
      <alignment horizontal="center" vertical="center"/>
    </xf>
    <xf numFmtId="164" fontId="11" fillId="2" borderId="1" xfId="2" applyNumberFormat="1" applyFont="1" applyFill="1" applyBorder="1" applyAlignment="1">
      <alignment horizontal="center" vertical="center" wrapText="1"/>
    </xf>
    <xf numFmtId="1" fontId="11" fillId="2" borderId="1" xfId="1" applyNumberFormat="1" applyFont="1" applyFill="1" applyBorder="1" applyAlignment="1">
      <alignment horizontal="center" vertical="center"/>
    </xf>
    <xf numFmtId="164" fontId="11" fillId="2" borderId="2" xfId="2" applyNumberFormat="1" applyFont="1" applyFill="1" applyBorder="1" applyAlignment="1">
      <alignment horizontal="center" vertical="center" wrapText="1"/>
    </xf>
    <xf numFmtId="164" fontId="5" fillId="3" borderId="1" xfId="0" applyNumberFormat="1" applyFont="1" applyFill="1" applyBorder="1" applyAlignment="1">
      <alignment horizontal="center" vertical="center" wrapText="1"/>
    </xf>
    <xf numFmtId="1" fontId="5" fillId="3" borderId="1" xfId="1" quotePrefix="1" applyNumberFormat="1" applyFont="1" applyFill="1" applyBorder="1" applyAlignment="1">
      <alignment horizontal="center" wrapText="1"/>
    </xf>
    <xf numFmtId="1" fontId="5" fillId="3" borderId="1" xfId="1" applyNumberFormat="1" applyFont="1" applyFill="1" applyBorder="1" applyAlignment="1">
      <alignment horizontal="center" wrapText="1"/>
    </xf>
    <xf numFmtId="164" fontId="5" fillId="3" borderId="1" xfId="0" applyNumberFormat="1" applyFont="1" applyFill="1" applyBorder="1" applyAlignment="1">
      <alignment horizontal="center" wrapText="1"/>
    </xf>
    <xf numFmtId="164" fontId="9" fillId="2" borderId="1" xfId="2" applyNumberFormat="1" applyFont="1" applyFill="1" applyBorder="1" applyAlignment="1">
      <alignment horizontal="center" vertical="center"/>
    </xf>
    <xf numFmtId="0" fontId="5" fillId="2" borderId="1" xfId="0" applyFont="1" applyFill="1" applyBorder="1" applyAlignment="1">
      <alignment wrapText="1"/>
    </xf>
    <xf numFmtId="0" fontId="5" fillId="2" borderId="1" xfId="0" applyFont="1" applyFill="1" applyBorder="1"/>
    <xf numFmtId="0" fontId="7" fillId="2" borderId="1" xfId="0" applyFont="1" applyFill="1" applyBorder="1" applyAlignment="1">
      <alignment wrapText="1"/>
    </xf>
    <xf numFmtId="0" fontId="6" fillId="2" borderId="1" xfId="3" applyNumberFormat="1" applyFont="1" applyFill="1" applyBorder="1" applyAlignment="1">
      <alignment horizontal="center" vertical="center" wrapText="1"/>
    </xf>
    <xf numFmtId="0" fontId="6" fillId="2" borderId="1" xfId="0" applyFont="1" applyFill="1" applyBorder="1" applyAlignment="1">
      <alignment wrapText="1"/>
    </xf>
    <xf numFmtId="0" fontId="9" fillId="0" borderId="1" xfId="0" applyFont="1" applyBorder="1" applyAlignment="1">
      <alignment wrapText="1"/>
    </xf>
    <xf numFmtId="0" fontId="9" fillId="0" borderId="1" xfId="0" applyFont="1" applyFill="1" applyBorder="1" applyAlignment="1">
      <alignment wrapText="1"/>
    </xf>
    <xf numFmtId="0" fontId="9" fillId="0" borderId="0" xfId="0" applyFont="1"/>
    <xf numFmtId="0" fontId="9" fillId="3" borderId="1" xfId="0" applyFont="1" applyFill="1" applyBorder="1" applyAlignment="1">
      <alignment horizontal="center" wrapText="1"/>
    </xf>
    <xf numFmtId="0" fontId="9" fillId="3" borderId="3" xfId="0" applyFont="1" applyFill="1" applyBorder="1" applyAlignment="1">
      <alignment horizontal="center" wrapText="1"/>
    </xf>
    <xf numFmtId="0" fontId="9" fillId="9" borderId="1" xfId="0" applyFont="1" applyFill="1" applyBorder="1" applyAlignment="1">
      <alignment wrapText="1"/>
    </xf>
    <xf numFmtId="10" fontId="9" fillId="0" borderId="1" xfId="0" applyNumberFormat="1" applyFont="1" applyBorder="1" applyAlignment="1">
      <alignment horizontal="center"/>
    </xf>
    <xf numFmtId="0" fontId="5" fillId="10" borderId="1" xfId="0" applyFont="1" applyFill="1" applyBorder="1"/>
    <xf numFmtId="0" fontId="9" fillId="10" borderId="1" xfId="0" applyFont="1" applyFill="1" applyBorder="1"/>
    <xf numFmtId="0" fontId="11" fillId="0" borderId="1" xfId="0" applyFont="1" applyBorder="1"/>
    <xf numFmtId="0" fontId="9" fillId="8" borderId="1" xfId="4" applyNumberFormat="1" applyFont="1" applyFill="1" applyBorder="1" applyAlignment="1">
      <alignment horizontal="left" vertical="center" wrapText="1"/>
    </xf>
    <xf numFmtId="0" fontId="9" fillId="0" borderId="1" xfId="4" applyNumberFormat="1" applyFont="1" applyFill="1" applyBorder="1" applyAlignment="1">
      <alignment horizontal="center" vertical="center" wrapText="1"/>
    </xf>
    <xf numFmtId="164" fontId="9" fillId="3" borderId="1" xfId="0" applyNumberFormat="1" applyFont="1" applyFill="1" applyBorder="1" applyAlignment="1">
      <alignment horizontal="center" vertical="center" wrapText="1"/>
    </xf>
    <xf numFmtId="1" fontId="9" fillId="3" borderId="1" xfId="1" quotePrefix="1" applyNumberFormat="1" applyFont="1" applyFill="1" applyBorder="1" applyAlignment="1">
      <alignment horizontal="center" wrapText="1"/>
    </xf>
    <xf numFmtId="1" fontId="9" fillId="3" borderId="1" xfId="1" applyNumberFormat="1" applyFont="1" applyFill="1" applyBorder="1" applyAlignment="1">
      <alignment horizontal="center" wrapText="1"/>
    </xf>
    <xf numFmtId="0" fontId="11" fillId="10" borderId="1" xfId="0" applyFont="1" applyFill="1" applyBorder="1"/>
    <xf numFmtId="0" fontId="11" fillId="0" borderId="0" xfId="0" applyFont="1"/>
    <xf numFmtId="10" fontId="11" fillId="2" borderId="1" xfId="0" applyNumberFormat="1" applyFont="1" applyFill="1" applyBorder="1" applyAlignment="1">
      <alignment horizontal="center"/>
    </xf>
    <xf numFmtId="0" fontId="11" fillId="2" borderId="1" xfId="0" applyFont="1" applyFill="1" applyBorder="1"/>
    <xf numFmtId="10" fontId="11" fillId="0" borderId="1" xfId="0" applyNumberFormat="1" applyFont="1" applyBorder="1" applyAlignment="1">
      <alignment horizontal="center"/>
    </xf>
    <xf numFmtId="0" fontId="9" fillId="0" borderId="1" xfId="0" applyFont="1" applyBorder="1" applyAlignment="1">
      <alignment horizontal="center" wrapText="1"/>
    </xf>
    <xf numFmtId="0" fontId="9" fillId="5" borderId="1" xfId="0" applyFont="1" applyFill="1" applyBorder="1" applyAlignment="1">
      <alignment horizontal="center" wrapText="1"/>
    </xf>
    <xf numFmtId="0" fontId="9" fillId="0" borderId="1" xfId="0" applyFont="1" applyFill="1" applyBorder="1" applyAlignment="1">
      <alignment horizontal="center" wrapText="1"/>
    </xf>
    <xf numFmtId="0" fontId="5" fillId="2" borderId="1" xfId="0" applyFont="1" applyFill="1" applyBorder="1" applyAlignment="1">
      <alignment horizontal="center"/>
    </xf>
    <xf numFmtId="0" fontId="5" fillId="2" borderId="1" xfId="0" applyFont="1" applyFill="1" applyBorder="1" applyAlignment="1">
      <alignment horizontal="center" wrapText="1"/>
    </xf>
    <xf numFmtId="0" fontId="11" fillId="2" borderId="1" xfId="0" applyFont="1" applyFill="1" applyBorder="1" applyAlignment="1">
      <alignment horizontal="center"/>
    </xf>
    <xf numFmtId="0" fontId="5" fillId="5" borderId="1" xfId="0" applyFont="1" applyFill="1" applyBorder="1" applyAlignment="1">
      <alignment horizontal="center" wrapText="1"/>
    </xf>
    <xf numFmtId="0" fontId="6" fillId="2" borderId="1" xfId="0" applyFont="1" applyFill="1" applyBorder="1" applyAlignment="1">
      <alignment horizontal="center" wrapText="1"/>
    </xf>
    <xf numFmtId="0" fontId="4" fillId="0" borderId="0" xfId="0" applyFont="1" applyBorder="1" applyAlignment="1">
      <alignment horizontal="center"/>
    </xf>
    <xf numFmtId="0" fontId="10" fillId="0" borderId="0" xfId="0" applyFont="1" applyBorder="1" applyAlignment="1"/>
    <xf numFmtId="0" fontId="10" fillId="0" borderId="0" xfId="0" applyFont="1" applyBorder="1" applyAlignment="1">
      <alignment horizontal="center"/>
    </xf>
    <xf numFmtId="0" fontId="0" fillId="0" borderId="0" xfId="0" applyBorder="1"/>
    <xf numFmtId="0" fontId="5" fillId="0" borderId="0" xfId="0" applyFont="1" applyBorder="1"/>
    <xf numFmtId="0" fontId="4" fillId="0" borderId="0" xfId="0" applyFont="1" applyBorder="1" applyAlignment="1"/>
    <xf numFmtId="0" fontId="17" fillId="0" borderId="17" xfId="0" applyFont="1" applyBorder="1"/>
    <xf numFmtId="0" fontId="17" fillId="0" borderId="0" xfId="0" applyFont="1" applyBorder="1"/>
    <xf numFmtId="0" fontId="19" fillId="11" borderId="16" xfId="0" applyFont="1" applyFill="1" applyBorder="1" applyAlignment="1">
      <alignment horizontal="center" vertical="center" wrapText="1"/>
    </xf>
    <xf numFmtId="0" fontId="18" fillId="11" borderId="16" xfId="0" applyFont="1" applyFill="1" applyBorder="1" applyAlignment="1">
      <alignment horizontal="center" vertical="center"/>
    </xf>
    <xf numFmtId="0" fontId="18" fillId="11" borderId="16" xfId="0" applyFont="1" applyFill="1" applyBorder="1" applyAlignment="1">
      <alignment horizontal="center" vertical="center" wrapText="1"/>
    </xf>
    <xf numFmtId="0" fontId="5" fillId="12" borderId="12" xfId="0" applyFont="1" applyFill="1" applyBorder="1" applyAlignment="1">
      <alignment horizontal="left" vertical="center" wrapText="1"/>
    </xf>
    <xf numFmtId="0" fontId="5" fillId="12" borderId="13" xfId="0" applyFont="1" applyFill="1" applyBorder="1" applyAlignment="1">
      <alignment horizontal="left" vertical="center" wrapText="1"/>
    </xf>
    <xf numFmtId="0" fontId="5" fillId="12" borderId="14" xfId="0" applyFont="1" applyFill="1" applyBorder="1" applyAlignment="1">
      <alignment horizontal="left" vertical="center" wrapText="1"/>
    </xf>
    <xf numFmtId="0" fontId="5" fillId="13" borderId="12" xfId="0" applyFont="1" applyFill="1" applyBorder="1" applyAlignment="1">
      <alignment horizontal="left" vertical="center" wrapText="1"/>
    </xf>
    <xf numFmtId="0" fontId="5" fillId="13" borderId="13" xfId="0" applyFont="1" applyFill="1" applyBorder="1" applyAlignment="1">
      <alignment horizontal="left" vertical="center" wrapText="1"/>
    </xf>
    <xf numFmtId="0" fontId="5" fillId="13" borderId="14" xfId="0" applyFont="1" applyFill="1" applyBorder="1" applyAlignment="1">
      <alignment horizontal="left" vertical="center" wrapText="1"/>
    </xf>
    <xf numFmtId="0" fontId="5" fillId="6" borderId="12" xfId="0" applyFont="1" applyFill="1" applyBorder="1" applyAlignment="1">
      <alignment horizontal="left" vertical="center" wrapText="1"/>
    </xf>
    <xf numFmtId="0" fontId="5" fillId="6" borderId="13" xfId="0" applyFont="1" applyFill="1" applyBorder="1" applyAlignment="1">
      <alignment horizontal="left" vertical="center" wrapText="1"/>
    </xf>
    <xf numFmtId="0" fontId="5" fillId="6" borderId="14" xfId="0" applyFont="1" applyFill="1" applyBorder="1" applyAlignment="1">
      <alignment horizontal="left" vertical="center" wrapText="1"/>
    </xf>
    <xf numFmtId="0" fontId="18" fillId="11" borderId="11" xfId="0" applyFont="1" applyFill="1" applyBorder="1" applyAlignment="1">
      <alignment horizontal="center" vertical="center" wrapText="1"/>
    </xf>
    <xf numFmtId="0" fontId="14" fillId="12" borderId="21" xfId="0" applyFont="1" applyFill="1" applyBorder="1" applyAlignment="1">
      <alignment horizontal="center" vertical="center"/>
    </xf>
    <xf numFmtId="0" fontId="14" fillId="12" borderId="4" xfId="0" applyFont="1" applyFill="1" applyBorder="1" applyAlignment="1">
      <alignment horizontal="center" vertical="center"/>
    </xf>
    <xf numFmtId="0" fontId="14" fillId="12" borderId="22" xfId="0" applyFont="1" applyFill="1" applyBorder="1" applyAlignment="1">
      <alignment horizontal="center" vertical="center"/>
    </xf>
    <xf numFmtId="0" fontId="14" fillId="13" borderId="23" xfId="0" applyFont="1" applyFill="1" applyBorder="1" applyAlignment="1">
      <alignment horizontal="center" vertical="center"/>
    </xf>
    <xf numFmtId="0" fontId="14" fillId="13" borderId="4" xfId="0" applyFont="1" applyFill="1" applyBorder="1" applyAlignment="1">
      <alignment horizontal="center" vertical="center"/>
    </xf>
    <xf numFmtId="0" fontId="14" fillId="13" borderId="24" xfId="0" applyFont="1" applyFill="1" applyBorder="1" applyAlignment="1">
      <alignment horizontal="center" vertical="center"/>
    </xf>
    <xf numFmtId="0" fontId="14" fillId="6" borderId="23" xfId="0" applyFont="1" applyFill="1" applyBorder="1" applyAlignment="1">
      <alignment horizontal="center" vertical="center"/>
    </xf>
    <xf numFmtId="0" fontId="14" fillId="6" borderId="4" xfId="0" applyFont="1" applyFill="1" applyBorder="1" applyAlignment="1">
      <alignment horizontal="center" vertical="center"/>
    </xf>
    <xf numFmtId="0" fontId="14" fillId="6" borderId="24" xfId="0" applyFont="1" applyFill="1" applyBorder="1" applyAlignment="1">
      <alignment horizontal="center" vertical="center"/>
    </xf>
    <xf numFmtId="0" fontId="1" fillId="0" borderId="0" xfId="5"/>
    <xf numFmtId="0" fontId="0" fillId="9" borderId="17" xfId="0" applyFill="1" applyBorder="1"/>
    <xf numFmtId="0" fontId="0" fillId="9" borderId="30" xfId="0" applyFill="1" applyBorder="1"/>
    <xf numFmtId="0" fontId="0" fillId="9" borderId="31" xfId="0" applyFill="1" applyBorder="1"/>
    <xf numFmtId="0" fontId="0" fillId="9" borderId="32" xfId="0" applyFill="1" applyBorder="1"/>
    <xf numFmtId="0" fontId="0" fillId="9" borderId="33" xfId="0" applyFill="1" applyBorder="1"/>
    <xf numFmtId="0" fontId="0" fillId="9" borderId="34" xfId="0" applyFill="1" applyBorder="1"/>
    <xf numFmtId="0" fontId="0" fillId="0" borderId="0" xfId="0" applyAlignment="1">
      <alignment wrapText="1"/>
    </xf>
    <xf numFmtId="0" fontId="0" fillId="9" borderId="29" xfId="0" applyFill="1" applyBorder="1" applyAlignment="1">
      <alignment wrapText="1"/>
    </xf>
    <xf numFmtId="0" fontId="0" fillId="9" borderId="0" xfId="0" applyFill="1" applyBorder="1" applyAlignment="1">
      <alignment wrapText="1"/>
    </xf>
    <xf numFmtId="0" fontId="0" fillId="9" borderId="0" xfId="0" applyFill="1" applyAlignment="1">
      <alignment wrapText="1"/>
    </xf>
    <xf numFmtId="0" fontId="0" fillId="9" borderId="27" xfId="0" applyFill="1" applyBorder="1" applyAlignment="1">
      <alignment wrapText="1"/>
    </xf>
    <xf numFmtId="0" fontId="33" fillId="0" borderId="0" xfId="0" applyFont="1" applyAlignment="1">
      <alignment horizontal="center" vertical="center"/>
    </xf>
    <xf numFmtId="0" fontId="0" fillId="0" borderId="0" xfId="0" applyAlignment="1">
      <alignment horizontal="center" vertical="center" wrapText="1"/>
    </xf>
    <xf numFmtId="0" fontId="0" fillId="9" borderId="29" xfId="0" applyFill="1" applyBorder="1" applyAlignment="1">
      <alignment horizontal="center" vertical="center" wrapText="1"/>
    </xf>
    <xf numFmtId="0" fontId="0" fillId="9" borderId="0" xfId="0" applyFill="1" applyAlignment="1">
      <alignment horizontal="center" vertical="center" wrapText="1"/>
    </xf>
    <xf numFmtId="0" fontId="32" fillId="9" borderId="0" xfId="0" applyFont="1" applyFill="1" applyAlignment="1">
      <alignment horizontal="center" vertical="center" wrapText="1"/>
    </xf>
    <xf numFmtId="0" fontId="0" fillId="9" borderId="1" xfId="0" applyFill="1" applyBorder="1" applyAlignment="1">
      <alignment horizontal="center" vertical="center" wrapText="1"/>
    </xf>
    <xf numFmtId="0" fontId="0" fillId="9" borderId="0" xfId="0" applyFill="1" applyBorder="1" applyAlignment="1">
      <alignment horizontal="center" vertical="center" wrapText="1"/>
    </xf>
    <xf numFmtId="0" fontId="0" fillId="9" borderId="27" xfId="0" applyFill="1" applyBorder="1" applyAlignment="1">
      <alignment horizontal="center" vertical="center" wrapText="1"/>
    </xf>
    <xf numFmtId="0" fontId="6"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0" fillId="0" borderId="0" xfId="0" applyAlignment="1">
      <alignment horizontal="center" vertical="center"/>
    </xf>
    <xf numFmtId="9" fontId="9" fillId="0" borderId="1" xfId="2" applyFont="1" applyFill="1" applyBorder="1" applyAlignment="1">
      <alignment horizontal="center" vertical="center" wrapText="1"/>
    </xf>
    <xf numFmtId="0" fontId="13" fillId="0" borderId="1" xfId="0" applyFont="1" applyBorder="1" applyAlignment="1">
      <alignment horizontal="center" vertical="center" wrapText="1"/>
    </xf>
    <xf numFmtId="9" fontId="13" fillId="0" borderId="1" xfId="2" applyFont="1" applyBorder="1" applyAlignment="1">
      <alignment horizontal="center" vertical="center" wrapText="1"/>
    </xf>
    <xf numFmtId="9" fontId="9" fillId="0" borderId="1" xfId="2" applyFont="1" applyBorder="1" applyAlignment="1">
      <alignment horizontal="center" vertical="center" wrapText="1"/>
    </xf>
    <xf numFmtId="0" fontId="9" fillId="9" borderId="1" xfId="0" applyFont="1" applyFill="1" applyBorder="1" applyAlignment="1">
      <alignment horizontal="center" vertical="center" wrapText="1"/>
    </xf>
    <xf numFmtId="0" fontId="9" fillId="8" borderId="1" xfId="4" applyNumberFormat="1" applyFont="1" applyFill="1" applyBorder="1" applyAlignment="1">
      <alignment horizontal="center" vertical="center" wrapText="1"/>
    </xf>
    <xf numFmtId="0" fontId="0" fillId="0" borderId="0" xfId="0" applyFill="1" applyBorder="1" applyAlignment="1">
      <alignment horizontal="center" vertical="center"/>
    </xf>
    <xf numFmtId="9" fontId="13" fillId="0" borderId="0" xfId="2" applyFont="1" applyFill="1" applyBorder="1" applyAlignment="1">
      <alignment horizontal="center" vertical="center" wrapText="1"/>
    </xf>
    <xf numFmtId="0" fontId="0" fillId="17" borderId="1" xfId="0" applyFill="1" applyBorder="1" applyAlignment="1">
      <alignment wrapText="1"/>
    </xf>
    <xf numFmtId="0" fontId="14" fillId="16" borderId="1" xfId="0" applyFont="1" applyFill="1" applyBorder="1" applyAlignment="1">
      <alignment horizontal="left" vertical="center" wrapText="1"/>
    </xf>
    <xf numFmtId="0" fontId="14" fillId="9" borderId="0" xfId="0" applyFont="1" applyFill="1" applyBorder="1" applyAlignment="1">
      <alignment vertical="center" wrapText="1"/>
    </xf>
    <xf numFmtId="0" fontId="14" fillId="16" borderId="1" xfId="0" applyFont="1" applyFill="1" applyBorder="1" applyAlignment="1">
      <alignment vertical="center" wrapText="1"/>
    </xf>
    <xf numFmtId="0" fontId="0" fillId="9" borderId="0" xfId="0" applyFill="1" applyBorder="1" applyAlignment="1">
      <alignment vertical="center" wrapText="1"/>
    </xf>
    <xf numFmtId="0" fontId="16" fillId="9" borderId="0" xfId="0" applyFont="1" applyFill="1" applyBorder="1" applyAlignment="1">
      <alignment horizontal="center" vertical="center" wrapText="1"/>
    </xf>
    <xf numFmtId="0" fontId="14" fillId="9" borderId="1" xfId="0" applyFont="1" applyFill="1" applyBorder="1" applyAlignment="1">
      <alignment horizontal="center" vertical="center" wrapText="1"/>
    </xf>
    <xf numFmtId="0" fontId="14" fillId="0" borderId="28" xfId="5" applyFont="1" applyBorder="1" applyAlignment="1" applyProtection="1">
      <alignment horizontal="left" vertical="center" wrapText="1"/>
      <protection locked="0"/>
    </xf>
    <xf numFmtId="0" fontId="14" fillId="0" borderId="11" xfId="5" applyFont="1" applyBorder="1" applyAlignment="1" applyProtection="1">
      <alignment horizontal="left" vertical="center" wrapText="1"/>
      <protection locked="0"/>
    </xf>
    <xf numFmtId="166" fontId="0" fillId="12" borderId="5" xfId="0" applyNumberFormat="1" applyFont="1" applyFill="1" applyBorder="1" applyAlignment="1">
      <alignment horizontal="center" vertical="center"/>
    </xf>
    <xf numFmtId="0" fontId="5" fillId="7" borderId="12" xfId="0" applyFont="1" applyFill="1" applyBorder="1" applyAlignment="1">
      <alignment horizontal="center" vertical="center" wrapText="1"/>
    </xf>
    <xf numFmtId="0" fontId="0" fillId="12" borderId="25" xfId="0" applyFont="1" applyFill="1" applyBorder="1" applyAlignment="1">
      <alignment horizontal="center" vertical="center"/>
    </xf>
    <xf numFmtId="164" fontId="0" fillId="12" borderId="15" xfId="0" applyNumberFormat="1" applyFont="1" applyFill="1" applyBorder="1" applyAlignment="1">
      <alignment horizontal="center" vertical="center"/>
    </xf>
    <xf numFmtId="166" fontId="0" fillId="12" borderId="15" xfId="0" applyNumberFormat="1" applyFont="1" applyFill="1" applyBorder="1" applyAlignment="1">
      <alignment horizontal="center" vertical="center"/>
    </xf>
    <xf numFmtId="9" fontId="5" fillId="7" borderId="13" xfId="0" applyNumberFormat="1" applyFont="1" applyFill="1" applyBorder="1" applyAlignment="1">
      <alignment horizontal="center" vertical="center" wrapText="1"/>
    </xf>
    <xf numFmtId="164" fontId="0" fillId="12" borderId="1" xfId="0" applyNumberFormat="1" applyFont="1" applyFill="1" applyBorder="1" applyAlignment="1">
      <alignment horizontal="center" vertical="center"/>
    </xf>
    <xf numFmtId="166" fontId="0" fillId="12" borderId="1" xfId="0" applyNumberFormat="1" applyFont="1" applyFill="1" applyBorder="1" applyAlignment="1">
      <alignment horizontal="center" vertical="center"/>
    </xf>
    <xf numFmtId="0" fontId="5" fillId="7" borderId="13" xfId="0" applyFont="1" applyFill="1" applyBorder="1" applyAlignment="1">
      <alignment horizontal="center" vertical="center" wrapText="1"/>
    </xf>
    <xf numFmtId="164" fontId="0" fillId="5" borderId="1" xfId="2" applyNumberFormat="1" applyFont="1" applyFill="1" applyBorder="1" applyAlignment="1">
      <alignment horizontal="center" vertical="center"/>
    </xf>
    <xf numFmtId="166" fontId="0" fillId="5" borderId="5" xfId="0" applyNumberFormat="1" applyFont="1" applyFill="1" applyBorder="1" applyAlignment="1">
      <alignment horizontal="center" vertical="center"/>
    </xf>
    <xf numFmtId="164" fontId="0" fillId="12" borderId="1" xfId="2" applyNumberFormat="1" applyFont="1" applyFill="1" applyBorder="1" applyAlignment="1">
      <alignment horizontal="center" vertical="center"/>
    </xf>
    <xf numFmtId="9" fontId="5" fillId="7" borderId="14" xfId="0" applyNumberFormat="1" applyFont="1" applyFill="1" applyBorder="1" applyAlignment="1">
      <alignment horizontal="center" vertical="center" wrapText="1"/>
    </xf>
    <xf numFmtId="164" fontId="0" fillId="12" borderId="6" xfId="0" applyNumberFormat="1" applyFont="1" applyFill="1" applyBorder="1" applyAlignment="1">
      <alignment horizontal="center" vertical="center"/>
    </xf>
    <xf numFmtId="164" fontId="0" fillId="12" borderId="6" xfId="2" applyNumberFormat="1" applyFont="1" applyFill="1" applyBorder="1" applyAlignment="1">
      <alignment horizontal="center" vertical="center"/>
    </xf>
    <xf numFmtId="166" fontId="0" fillId="12" borderId="6" xfId="0" applyNumberFormat="1" applyFont="1" applyFill="1" applyBorder="1" applyAlignment="1">
      <alignment horizontal="center" vertical="center"/>
    </xf>
    <xf numFmtId="166" fontId="0" fillId="12" borderId="7" xfId="0" applyNumberFormat="1" applyFont="1" applyFill="1" applyBorder="1" applyAlignment="1">
      <alignment horizontal="center" vertical="center"/>
    </xf>
    <xf numFmtId="9" fontId="5" fillId="7" borderId="12" xfId="0" applyNumberFormat="1" applyFont="1" applyFill="1" applyBorder="1" applyAlignment="1">
      <alignment horizontal="center" vertical="center" wrapText="1"/>
    </xf>
    <xf numFmtId="0" fontId="0" fillId="13" borderId="8" xfId="0" applyFont="1" applyFill="1" applyBorder="1" applyAlignment="1">
      <alignment horizontal="center" vertical="center"/>
    </xf>
    <xf numFmtId="164" fontId="0" fillId="13" borderId="15" xfId="0" applyNumberFormat="1" applyFont="1" applyFill="1" applyBorder="1" applyAlignment="1">
      <alignment horizontal="center" vertical="center"/>
    </xf>
    <xf numFmtId="164" fontId="0" fillId="5" borderId="15" xfId="2" applyNumberFormat="1" applyFont="1" applyFill="1" applyBorder="1" applyAlignment="1">
      <alignment horizontal="center" vertical="center"/>
    </xf>
    <xf numFmtId="166" fontId="0" fillId="13" borderId="15" xfId="0" applyNumberFormat="1" applyFont="1" applyFill="1" applyBorder="1" applyAlignment="1">
      <alignment horizontal="center" vertical="center"/>
    </xf>
    <xf numFmtId="166" fontId="0" fillId="5" borderId="9" xfId="0" applyNumberFormat="1" applyFont="1" applyFill="1" applyBorder="1" applyAlignment="1">
      <alignment horizontal="center" vertical="center"/>
    </xf>
    <xf numFmtId="0" fontId="0" fillId="13" borderId="25" xfId="0" applyFont="1" applyFill="1" applyBorder="1" applyAlignment="1">
      <alignment horizontal="center" vertical="center"/>
    </xf>
    <xf numFmtId="164" fontId="0" fillId="13" borderId="1" xfId="0" applyNumberFormat="1" applyFont="1" applyFill="1" applyBorder="1" applyAlignment="1">
      <alignment horizontal="center" vertical="center"/>
    </xf>
    <xf numFmtId="164" fontId="0" fillId="13" borderId="1" xfId="2" applyNumberFormat="1" applyFont="1" applyFill="1" applyBorder="1" applyAlignment="1">
      <alignment horizontal="center" vertical="center"/>
    </xf>
    <xf numFmtId="166" fontId="0" fillId="13" borderId="1" xfId="0" applyNumberFormat="1" applyFont="1" applyFill="1" applyBorder="1" applyAlignment="1">
      <alignment horizontal="center" vertical="center"/>
    </xf>
    <xf numFmtId="166" fontId="0" fillId="13" borderId="5" xfId="0" applyNumberFormat="1" applyFont="1" applyFill="1" applyBorder="1" applyAlignment="1">
      <alignment horizontal="center" vertical="center"/>
    </xf>
    <xf numFmtId="0" fontId="5" fillId="7" borderId="14" xfId="0" applyFont="1" applyFill="1" applyBorder="1" applyAlignment="1">
      <alignment horizontal="center" vertical="center" wrapText="1"/>
    </xf>
    <xf numFmtId="0" fontId="0" fillId="13" borderId="10" xfId="0" applyFont="1" applyFill="1" applyBorder="1" applyAlignment="1">
      <alignment horizontal="center" vertical="center"/>
    </xf>
    <xf numFmtId="164" fontId="0" fillId="13" borderId="6" xfId="0" applyNumberFormat="1" applyFont="1" applyFill="1" applyBorder="1" applyAlignment="1">
      <alignment horizontal="center" vertical="center"/>
    </xf>
    <xf numFmtId="164" fontId="0" fillId="5" borderId="6" xfId="2" applyNumberFormat="1" applyFont="1" applyFill="1" applyBorder="1" applyAlignment="1">
      <alignment horizontal="center" vertical="center"/>
    </xf>
    <xf numFmtId="166" fontId="0" fillId="13" borderId="6" xfId="0" applyNumberFormat="1" applyFont="1" applyFill="1" applyBorder="1" applyAlignment="1">
      <alignment horizontal="center" vertical="center"/>
    </xf>
    <xf numFmtId="166" fontId="0" fillId="5" borderId="7" xfId="0" applyNumberFormat="1" applyFont="1" applyFill="1" applyBorder="1" applyAlignment="1">
      <alignment horizontal="center" vertical="center"/>
    </xf>
    <xf numFmtId="0" fontId="0" fillId="6" borderId="8" xfId="0" applyFont="1" applyFill="1" applyBorder="1" applyAlignment="1">
      <alignment horizontal="center" vertical="center"/>
    </xf>
    <xf numFmtId="164" fontId="0" fillId="6" borderId="15" xfId="0" applyNumberFormat="1" applyFont="1" applyFill="1" applyBorder="1" applyAlignment="1">
      <alignment horizontal="center" vertical="center"/>
    </xf>
    <xf numFmtId="164" fontId="0" fillId="6" borderId="15" xfId="2" applyNumberFormat="1" applyFont="1" applyFill="1" applyBorder="1" applyAlignment="1">
      <alignment horizontal="center" vertical="center"/>
    </xf>
    <xf numFmtId="166" fontId="0" fillId="6" borderId="15" xfId="0" applyNumberFormat="1" applyFont="1" applyFill="1" applyBorder="1" applyAlignment="1">
      <alignment horizontal="center" vertical="center"/>
    </xf>
    <xf numFmtId="166" fontId="0" fillId="6" borderId="9" xfId="0" applyNumberFormat="1" applyFont="1" applyFill="1" applyBorder="1" applyAlignment="1">
      <alignment horizontal="center" vertical="center"/>
    </xf>
    <xf numFmtId="0" fontId="0" fillId="6" borderId="25" xfId="0" applyFont="1" applyFill="1" applyBorder="1" applyAlignment="1">
      <alignment horizontal="center" vertical="center"/>
    </xf>
    <xf numFmtId="164" fontId="0" fillId="6" borderId="1" xfId="0" applyNumberFormat="1" applyFont="1" applyFill="1" applyBorder="1" applyAlignment="1">
      <alignment horizontal="center" vertical="center"/>
    </xf>
    <xf numFmtId="164" fontId="0" fillId="6" borderId="1" xfId="2" applyNumberFormat="1" applyFont="1" applyFill="1" applyBorder="1" applyAlignment="1">
      <alignment horizontal="center" vertical="center"/>
    </xf>
    <xf numFmtId="166" fontId="0" fillId="6" borderId="1" xfId="0" applyNumberFormat="1" applyFont="1" applyFill="1" applyBorder="1" applyAlignment="1">
      <alignment horizontal="center" vertical="center"/>
    </xf>
    <xf numFmtId="166" fontId="0" fillId="6" borderId="5" xfId="0" applyNumberFormat="1" applyFont="1" applyFill="1" applyBorder="1" applyAlignment="1">
      <alignment horizontal="center" vertical="center"/>
    </xf>
    <xf numFmtId="0" fontId="0" fillId="6" borderId="10" xfId="0" applyFont="1" applyFill="1" applyBorder="1" applyAlignment="1">
      <alignment horizontal="center" vertical="center"/>
    </xf>
    <xf numFmtId="164" fontId="0" fillId="6" borderId="6" xfId="0" applyNumberFormat="1" applyFont="1" applyFill="1" applyBorder="1" applyAlignment="1">
      <alignment horizontal="center" vertical="center"/>
    </xf>
    <xf numFmtId="166" fontId="0" fillId="6" borderId="6" xfId="0" applyNumberFormat="1" applyFont="1" applyFill="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9" fontId="5" fillId="0" borderId="0" xfId="0" applyNumberFormat="1" applyFont="1" applyBorder="1" applyAlignment="1">
      <alignment vertical="center"/>
    </xf>
    <xf numFmtId="2" fontId="15" fillId="0" borderId="18" xfId="0" applyNumberFormat="1" applyFont="1" applyBorder="1" applyAlignment="1">
      <alignment horizontal="center" vertical="center"/>
    </xf>
    <xf numFmtId="2" fontId="15" fillId="0" borderId="19" xfId="0" applyNumberFormat="1" applyFont="1" applyBorder="1" applyAlignment="1">
      <alignment horizontal="center" vertical="center"/>
    </xf>
    <xf numFmtId="0" fontId="37" fillId="9" borderId="0" xfId="0" applyFont="1" applyFill="1" applyAlignment="1">
      <alignment horizontal="center" vertical="center" wrapText="1"/>
    </xf>
    <xf numFmtId="0" fontId="0" fillId="12" borderId="25" xfId="0" applyFill="1" applyBorder="1" applyAlignment="1">
      <alignment horizontal="center" vertical="center"/>
    </xf>
    <xf numFmtId="0" fontId="4" fillId="14" borderId="11" xfId="5" applyFont="1" applyFill="1" applyBorder="1" applyAlignment="1" applyProtection="1">
      <alignment vertical="center" wrapText="1"/>
      <protection locked="0"/>
    </xf>
    <xf numFmtId="0" fontId="5" fillId="14" borderId="20" xfId="5" applyFont="1" applyFill="1" applyBorder="1" applyAlignment="1" applyProtection="1">
      <alignment vertical="center" wrapText="1"/>
      <protection locked="0"/>
    </xf>
    <xf numFmtId="0" fontId="5" fillId="14" borderId="26" xfId="5" applyFont="1" applyFill="1" applyBorder="1" applyAlignment="1" applyProtection="1">
      <alignment vertical="center" wrapText="1"/>
      <protection locked="0"/>
    </xf>
    <xf numFmtId="0" fontId="14" fillId="0" borderId="11" xfId="5" applyFont="1" applyBorder="1" applyAlignment="1" applyProtection="1">
      <alignment vertical="center" wrapText="1"/>
      <protection locked="0"/>
    </xf>
    <xf numFmtId="0" fontId="0" fillId="0" borderId="20" xfId="5" applyFont="1" applyBorder="1" applyAlignment="1" applyProtection="1">
      <alignment vertical="center" wrapText="1"/>
      <protection locked="0"/>
    </xf>
    <xf numFmtId="0" fontId="3" fillId="14" borderId="11" xfId="5" applyFont="1" applyFill="1" applyBorder="1" applyAlignment="1" applyProtection="1">
      <alignment vertical="center" wrapText="1"/>
      <protection locked="0"/>
    </xf>
    <xf numFmtId="0" fontId="6" fillId="14" borderId="26" xfId="5" applyFont="1" applyFill="1" applyBorder="1" applyAlignment="1" applyProtection="1">
      <alignment vertical="center" wrapText="1"/>
      <protection locked="0"/>
    </xf>
    <xf numFmtId="0" fontId="14" fillId="0" borderId="20" xfId="5" applyFont="1" applyBorder="1" applyAlignment="1" applyProtection="1">
      <alignment vertical="center" wrapText="1"/>
      <protection locked="0"/>
    </xf>
    <xf numFmtId="0" fontId="4" fillId="14" borderId="26" xfId="5" applyFont="1" applyFill="1" applyBorder="1" applyAlignment="1" applyProtection="1">
      <alignment vertical="center" wrapText="1"/>
      <protection locked="0"/>
    </xf>
    <xf numFmtId="0" fontId="4" fillId="14" borderId="20" xfId="5" applyFont="1" applyFill="1" applyBorder="1" applyAlignment="1" applyProtection="1">
      <alignment vertical="center" wrapText="1"/>
      <protection locked="0"/>
    </xf>
    <xf numFmtId="0" fontId="4" fillId="14" borderId="11" xfId="5" applyFont="1" applyFill="1" applyBorder="1" applyAlignment="1" applyProtection="1">
      <alignment horizontal="left" vertical="center" wrapText="1"/>
      <protection locked="0"/>
    </xf>
    <xf numFmtId="0" fontId="4" fillId="14" borderId="26" xfId="5" applyFont="1" applyFill="1" applyBorder="1" applyAlignment="1" applyProtection="1">
      <alignment horizontal="left" vertical="center" wrapText="1"/>
      <protection locked="0"/>
    </xf>
    <xf numFmtId="0" fontId="4" fillId="14" borderId="20" xfId="5" applyFont="1" applyFill="1" applyBorder="1" applyAlignment="1" applyProtection="1">
      <alignment horizontal="left" vertical="center" wrapText="1"/>
      <protection locked="0"/>
    </xf>
    <xf numFmtId="0" fontId="2" fillId="14" borderId="16" xfId="5" applyFont="1" applyFill="1" applyBorder="1" applyAlignment="1" applyProtection="1">
      <alignment vertical="center" wrapText="1"/>
      <protection locked="0"/>
    </xf>
    <xf numFmtId="0" fontId="35" fillId="15" borderId="8" xfId="6" applyFont="1" applyFill="1" applyBorder="1" applyAlignment="1" applyProtection="1">
      <alignment horizontal="center" vertical="center" wrapText="1"/>
      <protection locked="0"/>
    </xf>
    <xf numFmtId="0" fontId="1" fillId="15" borderId="15" xfId="5" applyFont="1" applyFill="1" applyBorder="1" applyAlignment="1" applyProtection="1">
      <alignment wrapText="1"/>
      <protection locked="0"/>
    </xf>
    <xf numFmtId="0" fontId="35" fillId="15" borderId="15" xfId="6" applyFont="1" applyFill="1" applyBorder="1" applyAlignment="1" applyProtection="1">
      <alignment horizontal="center" vertical="center" wrapText="1"/>
      <protection locked="0"/>
    </xf>
    <xf numFmtId="0" fontId="1" fillId="15" borderId="15" xfId="5" applyFont="1" applyFill="1" applyBorder="1" applyAlignment="1" applyProtection="1">
      <alignment horizontal="center" vertical="center" wrapText="1"/>
      <protection locked="0"/>
    </xf>
    <xf numFmtId="0" fontId="1" fillId="15" borderId="9" xfId="5" applyFont="1" applyFill="1" applyBorder="1" applyAlignment="1" applyProtection="1">
      <alignment horizontal="center" vertical="center" wrapText="1"/>
      <protection locked="0"/>
    </xf>
    <xf numFmtId="0" fontId="14" fillId="0" borderId="16" xfId="5" applyFont="1" applyBorder="1" applyAlignment="1" applyProtection="1">
      <alignment horizontal="center" vertical="center"/>
      <protection locked="0"/>
    </xf>
    <xf numFmtId="0" fontId="35" fillId="0" borderId="16" xfId="6" applyFont="1" applyBorder="1" applyAlignment="1" applyProtection="1">
      <alignment horizontal="center" vertical="center" wrapText="1"/>
      <protection locked="0"/>
    </xf>
    <xf numFmtId="0" fontId="23" fillId="9" borderId="8" xfId="6" applyFont="1" applyFill="1" applyBorder="1" applyAlignment="1" applyProtection="1">
      <alignment horizontal="center" vertical="center" wrapText="1"/>
      <protection locked="0"/>
    </xf>
    <xf numFmtId="0" fontId="1" fillId="9" borderId="15" xfId="5" applyFill="1" applyBorder="1" applyAlignment="1" applyProtection="1">
      <alignment wrapText="1"/>
      <protection locked="0"/>
    </xf>
    <xf numFmtId="0" fontId="23" fillId="14" borderId="15" xfId="6" applyFont="1" applyFill="1" applyBorder="1" applyAlignment="1" applyProtection="1">
      <alignment horizontal="center" vertical="center" wrapText="1"/>
      <protection locked="0"/>
    </xf>
    <xf numFmtId="0" fontId="1" fillId="14" borderId="15" xfId="5" applyFill="1" applyBorder="1" applyAlignment="1" applyProtection="1">
      <alignment wrapText="1"/>
      <protection locked="0"/>
    </xf>
    <xf numFmtId="0" fontId="1" fillId="14" borderId="15" xfId="5" applyFill="1" applyBorder="1" applyAlignment="1" applyProtection="1">
      <alignment horizontal="center" vertical="center" wrapText="1"/>
      <protection locked="0"/>
    </xf>
    <xf numFmtId="0" fontId="1" fillId="14" borderId="9" xfId="5" applyFill="1" applyBorder="1" applyAlignment="1" applyProtection="1">
      <alignment horizontal="center" vertical="center" wrapText="1"/>
      <protection locked="0"/>
    </xf>
    <xf numFmtId="0" fontId="24" fillId="9" borderId="8" xfId="6" applyFont="1" applyFill="1" applyBorder="1" applyAlignment="1" applyProtection="1">
      <alignment horizontal="center" vertical="center" wrapText="1"/>
      <protection locked="0"/>
    </xf>
    <xf numFmtId="0" fontId="21" fillId="9" borderId="15" xfId="5" applyFont="1" applyFill="1" applyBorder="1" applyAlignment="1" applyProtection="1">
      <alignment wrapText="1"/>
      <protection locked="0"/>
    </xf>
    <xf numFmtId="0" fontId="35" fillId="9" borderId="8" xfId="6" applyFont="1" applyFill="1" applyBorder="1" applyAlignment="1" applyProtection="1">
      <alignment horizontal="center" vertical="center" wrapText="1"/>
      <protection locked="0"/>
    </xf>
    <xf numFmtId="0" fontId="1" fillId="9" borderId="15" xfId="5" applyFont="1" applyFill="1" applyBorder="1" applyAlignment="1" applyProtection="1">
      <alignment wrapText="1"/>
      <protection locked="0"/>
    </xf>
    <xf numFmtId="0" fontId="35" fillId="14" borderId="15" xfId="6" applyFont="1" applyFill="1" applyBorder="1" applyAlignment="1" applyProtection="1">
      <alignment horizontal="center" vertical="center" wrapText="1"/>
      <protection locked="0"/>
    </xf>
    <xf numFmtId="0" fontId="1" fillId="14" borderId="15" xfId="5" applyFont="1" applyFill="1" applyBorder="1" applyAlignment="1" applyProtection="1">
      <alignment wrapText="1"/>
      <protection locked="0"/>
    </xf>
    <xf numFmtId="0" fontId="1" fillId="14" borderId="15" xfId="5" applyFont="1" applyFill="1" applyBorder="1" applyAlignment="1" applyProtection="1">
      <alignment horizontal="center" vertical="center" wrapText="1"/>
      <protection locked="0"/>
    </xf>
    <xf numFmtId="0" fontId="1" fillId="14" borderId="9" xfId="5" applyFont="1" applyFill="1" applyBorder="1" applyAlignment="1" applyProtection="1">
      <alignment horizontal="center" vertical="center" wrapText="1"/>
      <protection locked="0"/>
    </xf>
    <xf numFmtId="6" fontId="23" fillId="14" borderId="15" xfId="6" applyNumberFormat="1" applyFont="1" applyFill="1" applyBorder="1" applyAlignment="1" applyProtection="1">
      <alignment horizontal="center" vertical="center" wrapText="1"/>
      <protection locked="0"/>
    </xf>
    <xf numFmtId="9" fontId="23" fillId="14" borderId="15" xfId="6" applyNumberFormat="1" applyFont="1" applyFill="1" applyBorder="1" applyAlignment="1" applyProtection="1">
      <alignment horizontal="center" vertical="center" wrapText="1"/>
      <protection locked="0"/>
    </xf>
    <xf numFmtId="0" fontId="24" fillId="7" borderId="25" xfId="6" applyFont="1" applyFill="1" applyBorder="1" applyAlignment="1" applyProtection="1">
      <alignment horizontal="left" vertical="center" wrapText="1"/>
      <protection locked="0"/>
    </xf>
    <xf numFmtId="0" fontId="24" fillId="7" borderId="1" xfId="6" applyFont="1" applyFill="1" applyBorder="1" applyAlignment="1" applyProtection="1">
      <alignment horizontal="left" vertical="center" wrapText="1"/>
      <protection locked="0"/>
    </xf>
    <xf numFmtId="0" fontId="25" fillId="14" borderId="1" xfId="6" applyFont="1" applyFill="1" applyBorder="1" applyAlignment="1" applyProtection="1">
      <alignment horizontal="center" vertical="center" wrapText="1"/>
      <protection locked="0"/>
    </xf>
    <xf numFmtId="0" fontId="26" fillId="14" borderId="1" xfId="6" applyFont="1" applyFill="1" applyBorder="1" applyAlignment="1" applyProtection="1">
      <alignment horizontal="center" wrapText="1"/>
      <protection locked="0"/>
    </xf>
    <xf numFmtId="0" fontId="26" fillId="14" borderId="5" xfId="6" applyFont="1" applyFill="1" applyBorder="1" applyAlignment="1" applyProtection="1">
      <alignment horizontal="center" wrapText="1"/>
      <protection locked="0"/>
    </xf>
    <xf numFmtId="0" fontId="27" fillId="7" borderId="1" xfId="6" applyFont="1" applyFill="1" applyBorder="1" applyAlignment="1" applyProtection="1">
      <alignment horizontal="left" vertical="center" wrapText="1"/>
      <protection locked="0"/>
    </xf>
    <xf numFmtId="0" fontId="23" fillId="9" borderId="15" xfId="6" applyFont="1" applyFill="1" applyBorder="1" applyAlignment="1" applyProtection="1">
      <alignment horizontal="center" vertical="center" wrapText="1"/>
      <protection locked="0"/>
    </xf>
    <xf numFmtId="0" fontId="23" fillId="0" borderId="15" xfId="6" applyFont="1" applyBorder="1" applyAlignment="1" applyProtection="1">
      <alignment horizontal="center" vertical="center" wrapText="1"/>
      <protection locked="0"/>
    </xf>
    <xf numFmtId="0" fontId="1" fillId="0" borderId="15" xfId="5" applyBorder="1" applyAlignment="1" applyProtection="1">
      <alignment wrapText="1"/>
      <protection locked="0"/>
    </xf>
    <xf numFmtId="0" fontId="1" fillId="0" borderId="15" xfId="5" applyBorder="1" applyAlignment="1" applyProtection="1">
      <alignment horizontal="center" vertical="center" wrapText="1"/>
      <protection locked="0"/>
    </xf>
    <xf numFmtId="0" fontId="1" fillId="0" borderId="9" xfId="5" applyBorder="1" applyAlignment="1" applyProtection="1">
      <alignment horizontal="center" vertical="center" wrapText="1"/>
      <protection locked="0"/>
    </xf>
    <xf numFmtId="0" fontId="23" fillId="9" borderId="25" xfId="6" applyFont="1" applyFill="1" applyBorder="1" applyAlignment="1" applyProtection="1">
      <alignment horizontal="left" vertical="center" wrapText="1"/>
      <protection locked="0"/>
    </xf>
    <xf numFmtId="0" fontId="23" fillId="9" borderId="1" xfId="6" applyFont="1" applyFill="1" applyBorder="1" applyAlignment="1" applyProtection="1">
      <alignment horizontal="left" vertical="center" wrapText="1"/>
      <protection locked="0"/>
    </xf>
    <xf numFmtId="0" fontId="4" fillId="14" borderId="1" xfId="5" applyFont="1" applyFill="1" applyBorder="1" applyAlignment="1" applyProtection="1">
      <alignment horizontal="center" vertical="center" wrapText="1"/>
      <protection locked="0"/>
    </xf>
    <xf numFmtId="0" fontId="2" fillId="14" borderId="1" xfId="5" applyFont="1" applyFill="1" applyBorder="1" applyAlignment="1" applyProtection="1">
      <alignment horizontal="center" vertical="center" wrapText="1"/>
      <protection locked="0"/>
    </xf>
    <xf numFmtId="0" fontId="24" fillId="9" borderId="25" xfId="6" applyFont="1" applyFill="1" applyBorder="1" applyAlignment="1" applyProtection="1">
      <alignment horizontal="left" vertical="center" wrapText="1"/>
      <protection locked="0"/>
    </xf>
    <xf numFmtId="0" fontId="24" fillId="9" borderId="1" xfId="6" applyFont="1" applyFill="1" applyBorder="1" applyAlignment="1" applyProtection="1">
      <alignment horizontal="left" vertical="center" wrapText="1"/>
      <protection locked="0"/>
    </xf>
    <xf numFmtId="0" fontId="36" fillId="0" borderId="29" xfId="5" applyFont="1" applyBorder="1" applyAlignment="1">
      <alignment vertical="center" wrapText="1"/>
    </xf>
    <xf numFmtId="0" fontId="31" fillId="7" borderId="25" xfId="6" applyFont="1" applyFill="1" applyBorder="1" applyAlignment="1" applyProtection="1">
      <alignment horizontal="left" vertical="center" wrapText="1"/>
      <protection locked="0"/>
    </xf>
    <xf numFmtId="0" fontId="31" fillId="7" borderId="1" xfId="6" applyFont="1" applyFill="1" applyBorder="1" applyAlignment="1" applyProtection="1">
      <alignment horizontal="left" vertical="center" wrapText="1"/>
      <protection locked="0"/>
    </xf>
    <xf numFmtId="0" fontId="23" fillId="9" borderId="10" xfId="6" applyFont="1" applyFill="1" applyBorder="1" applyAlignment="1" applyProtection="1">
      <alignment horizontal="left" vertical="center" wrapText="1"/>
      <protection locked="0"/>
    </xf>
    <xf numFmtId="0" fontId="23" fillId="9" borderId="6" xfId="6" applyFont="1" applyFill="1" applyBorder="1" applyAlignment="1" applyProtection="1">
      <alignment horizontal="left" vertical="center" wrapText="1"/>
      <protection locked="0"/>
    </xf>
    <xf numFmtId="0" fontId="25" fillId="14" borderId="6" xfId="6" applyFont="1" applyFill="1" applyBorder="1" applyAlignment="1" applyProtection="1">
      <alignment horizontal="center" vertical="center" wrapText="1"/>
      <protection locked="0"/>
    </xf>
    <xf numFmtId="0" fontId="26" fillId="14" borderId="6" xfId="6" applyFont="1" applyFill="1" applyBorder="1" applyAlignment="1" applyProtection="1">
      <alignment horizontal="center" wrapText="1"/>
      <protection locked="0"/>
    </xf>
    <xf numFmtId="0" fontId="26" fillId="14" borderId="7" xfId="6" applyFont="1" applyFill="1" applyBorder="1" applyAlignment="1" applyProtection="1">
      <alignment horizontal="center" wrapText="1"/>
      <protection locked="0"/>
    </xf>
    <xf numFmtId="0" fontId="34" fillId="0" borderId="11" xfId="0" applyFont="1" applyBorder="1" applyAlignment="1">
      <alignment horizontal="center" vertical="center"/>
    </xf>
    <xf numFmtId="0" fontId="34" fillId="0" borderId="26" xfId="0" applyFont="1" applyBorder="1" applyAlignment="1">
      <alignment horizontal="center" vertical="center"/>
    </xf>
    <xf numFmtId="0" fontId="34" fillId="0" borderId="20" xfId="0" applyFont="1" applyBorder="1" applyAlignment="1">
      <alignment horizontal="center" vertical="center"/>
    </xf>
    <xf numFmtId="0" fontId="20" fillId="17" borderId="11" xfId="0" applyFont="1" applyFill="1" applyBorder="1" applyAlignment="1">
      <alignment horizontal="center" vertical="center"/>
    </xf>
    <xf numFmtId="0" fontId="20" fillId="17" borderId="20" xfId="0" applyFont="1" applyFill="1" applyBorder="1" applyAlignment="1">
      <alignment horizontal="center" vertical="center"/>
    </xf>
    <xf numFmtId="0" fontId="16" fillId="13" borderId="12" xfId="0" applyFont="1" applyFill="1" applyBorder="1" applyAlignment="1">
      <alignment horizontal="center" vertical="center" textRotation="90"/>
    </xf>
    <xf numFmtId="0" fontId="16" fillId="13" borderId="13" xfId="0" applyFont="1" applyFill="1" applyBorder="1" applyAlignment="1">
      <alignment horizontal="center" vertical="center" textRotation="90"/>
    </xf>
    <xf numFmtId="0" fontId="16" fillId="13" borderId="14" xfId="0" applyFont="1" applyFill="1" applyBorder="1" applyAlignment="1">
      <alignment horizontal="center" vertical="center" textRotation="90"/>
    </xf>
    <xf numFmtId="0" fontId="16" fillId="6" borderId="12" xfId="0" applyFont="1" applyFill="1" applyBorder="1" applyAlignment="1">
      <alignment horizontal="center" vertical="center" textRotation="90"/>
    </xf>
    <xf numFmtId="0" fontId="16" fillId="6" borderId="13" xfId="0" applyFont="1" applyFill="1" applyBorder="1" applyAlignment="1">
      <alignment horizontal="center" vertical="center" textRotation="90"/>
    </xf>
    <xf numFmtId="0" fontId="16" fillId="6" borderId="14" xfId="0" applyFont="1" applyFill="1" applyBorder="1" applyAlignment="1">
      <alignment horizontal="center" vertical="center" textRotation="90"/>
    </xf>
    <xf numFmtId="166" fontId="0" fillId="12" borderId="9" xfId="0" applyNumberFormat="1" applyFont="1" applyFill="1" applyBorder="1" applyAlignment="1">
      <alignment horizontal="center" vertical="center"/>
    </xf>
    <xf numFmtId="166" fontId="0" fillId="12" borderId="5" xfId="0" applyNumberFormat="1" applyFont="1" applyFill="1" applyBorder="1" applyAlignment="1">
      <alignment horizontal="center" vertical="center"/>
    </xf>
    <xf numFmtId="164" fontId="0" fillId="12" borderId="1" xfId="2" applyNumberFormat="1" applyFont="1" applyFill="1" applyBorder="1" applyAlignment="1">
      <alignment horizontal="center" vertical="center"/>
    </xf>
    <xf numFmtId="49" fontId="16" fillId="12" borderId="28" xfId="0" applyNumberFormat="1" applyFont="1" applyFill="1" applyBorder="1" applyAlignment="1">
      <alignment horizontal="center" vertical="center" textRotation="90"/>
    </xf>
    <xf numFmtId="49" fontId="16" fillId="12" borderId="37" xfId="0" applyNumberFormat="1" applyFont="1" applyFill="1" applyBorder="1" applyAlignment="1">
      <alignment horizontal="center" vertical="center" textRotation="90"/>
    </xf>
    <xf numFmtId="49" fontId="16" fillId="12" borderId="38" xfId="0" applyNumberFormat="1" applyFont="1" applyFill="1" applyBorder="1" applyAlignment="1">
      <alignment horizontal="center" vertical="center" textRotation="90"/>
    </xf>
    <xf numFmtId="164" fontId="0" fillId="12" borderId="35" xfId="2" applyNumberFormat="1" applyFont="1" applyFill="1" applyBorder="1" applyAlignment="1">
      <alignment horizontal="center" vertical="center"/>
    </xf>
    <xf numFmtId="164" fontId="0" fillId="12" borderId="36" xfId="2" applyNumberFormat="1" applyFont="1" applyFill="1" applyBorder="1" applyAlignment="1">
      <alignment horizontal="center" vertical="center"/>
    </xf>
    <xf numFmtId="164" fontId="0" fillId="12" borderId="2" xfId="2" applyNumberFormat="1" applyFont="1" applyFill="1" applyBorder="1" applyAlignment="1">
      <alignment horizontal="center" vertical="center"/>
    </xf>
  </cellXfs>
  <cellStyles count="7">
    <cellStyle name="Comma" xfId="1" builtinId="3"/>
    <cellStyle name="Currency 2" xfId="3" xr:uid="{00000000-0005-0000-0000-000001000000}"/>
    <cellStyle name="Normal" xfId="0" builtinId="0"/>
    <cellStyle name="Normal 2" xfId="4" xr:uid="{00000000-0005-0000-0000-000003000000}"/>
    <cellStyle name="Normal 3" xfId="5" xr:uid="{560A9C4B-05C3-43EB-B7FD-FD91CBA43FA3}"/>
    <cellStyle name="Normal 3 2" xfId="6" xr:uid="{2D5E654A-AA5F-46C7-A3AE-8FD2F354895E}"/>
    <cellStyle name="Percent" xfId="2" builtinId="5"/>
  </cellStyles>
  <dxfs count="78">
    <dxf>
      <font>
        <b/>
        <i val="0"/>
      </font>
      <fill>
        <patternFill patternType="none">
          <bgColor auto="1"/>
        </patternFill>
      </fill>
    </dxf>
    <dxf>
      <font>
        <b/>
        <i val="0"/>
      </font>
      <fill>
        <patternFill patternType="none">
          <bgColor auto="1"/>
        </patternFill>
      </fill>
    </dxf>
    <dxf>
      <font>
        <b/>
        <i val="0"/>
      </font>
      <fill>
        <patternFill patternType="none">
          <bgColor auto="1"/>
        </patternFill>
      </fill>
    </dxf>
    <dxf>
      <font>
        <b/>
        <i val="0"/>
      </font>
      <fill>
        <patternFill patternType="none">
          <bgColor auto="1"/>
        </patternFill>
      </fill>
    </dxf>
    <dxf>
      <font>
        <b/>
        <i val="0"/>
      </font>
      <fill>
        <patternFill patternType="solid">
          <bgColor theme="6" tint="0.79998168889431442"/>
        </patternFill>
      </fill>
    </dxf>
    <dxf>
      <font>
        <b/>
        <i val="0"/>
      </font>
      <fill>
        <patternFill patternType="none">
          <bgColor auto="1"/>
        </patternFill>
      </fill>
    </dxf>
    <dxf>
      <font>
        <b/>
        <i val="0"/>
      </font>
      <fill>
        <patternFill patternType="solid">
          <bgColor theme="6" tint="0.79998168889431442"/>
        </patternFill>
      </fill>
    </dxf>
    <dxf>
      <font>
        <b/>
        <i val="0"/>
      </font>
      <fill>
        <patternFill patternType="none">
          <bgColor auto="1"/>
        </patternFill>
      </fill>
    </dxf>
    <dxf>
      <fill>
        <patternFill>
          <bgColor theme="6" tint="0.79998168889431442"/>
        </patternFill>
      </fill>
    </dxf>
    <dxf>
      <font>
        <b/>
        <i val="0"/>
      </font>
      <fill>
        <patternFill patternType="solid">
          <bgColor theme="6" tint="0.79998168889431442"/>
        </patternFill>
      </fill>
    </dxf>
    <dxf>
      <font>
        <b/>
        <i val="0"/>
      </font>
      <fill>
        <patternFill patternType="none">
          <bgColor auto="1"/>
        </patternFill>
      </fill>
    </dxf>
    <dxf>
      <font>
        <b/>
        <i val="0"/>
        <color theme="1"/>
      </font>
      <fill>
        <patternFill>
          <bgColor rgb="FFC6EFCE"/>
        </patternFill>
      </fill>
    </dxf>
    <dxf>
      <font>
        <b/>
        <i val="0"/>
        <color theme="1"/>
      </font>
      <fill>
        <patternFill>
          <bgColor rgb="FFFFEB9C"/>
        </patternFill>
      </fill>
    </dxf>
    <dxf>
      <font>
        <b/>
        <i val="0"/>
        <color theme="1"/>
      </font>
      <fill>
        <patternFill>
          <bgColor rgb="FFFFC7CE"/>
        </patternFill>
      </fill>
    </dxf>
    <dxf>
      <font>
        <b/>
        <i val="0"/>
      </font>
      <fill>
        <patternFill patternType="solid">
          <bgColor theme="6" tint="0.79998168889431442"/>
        </patternFill>
      </fill>
    </dxf>
    <dxf>
      <font>
        <b/>
        <i val="0"/>
      </font>
      <fill>
        <patternFill patternType="none">
          <bgColor auto="1"/>
        </patternFill>
      </fill>
    </dxf>
    <dxf>
      <font>
        <b/>
        <i val="0"/>
      </font>
      <fill>
        <patternFill patternType="solid">
          <bgColor theme="6" tint="0.79998168889431442"/>
        </patternFill>
      </fill>
    </dxf>
    <dxf>
      <font>
        <b/>
        <i val="0"/>
      </font>
      <fill>
        <patternFill patternType="none">
          <bgColor auto="1"/>
        </patternFill>
      </fill>
    </dxf>
    <dxf>
      <font>
        <b/>
        <i val="0"/>
      </font>
      <fill>
        <patternFill patternType="solid">
          <bgColor theme="6" tint="0.79998168889431442"/>
        </patternFill>
      </fill>
    </dxf>
    <dxf>
      <font>
        <b/>
        <i val="0"/>
      </font>
      <fill>
        <patternFill patternType="none">
          <bgColor auto="1"/>
        </patternFill>
      </fill>
    </dxf>
    <dxf>
      <font>
        <b/>
        <i val="0"/>
      </font>
      <fill>
        <patternFill patternType="solid">
          <bgColor theme="6" tint="0.79998168889431442"/>
        </patternFill>
      </fill>
    </dxf>
    <dxf>
      <font>
        <b/>
        <i val="0"/>
      </font>
      <fill>
        <patternFill patternType="none">
          <bgColor auto="1"/>
        </patternFill>
      </fill>
    </dxf>
    <dxf>
      <font>
        <b/>
        <i val="0"/>
      </font>
      <fill>
        <patternFill patternType="solid">
          <bgColor theme="6" tint="0.79998168889431442"/>
        </patternFill>
      </fill>
    </dxf>
    <dxf>
      <font>
        <b/>
        <i val="0"/>
      </font>
      <fill>
        <patternFill patternType="none">
          <bgColor auto="1"/>
        </patternFill>
      </fill>
    </dxf>
    <dxf>
      <font>
        <b/>
        <i val="0"/>
      </font>
      <fill>
        <patternFill patternType="solid">
          <bgColor theme="6" tint="0.79998168889431442"/>
        </patternFill>
      </fill>
    </dxf>
    <dxf>
      <font>
        <b/>
        <i val="0"/>
      </font>
      <fill>
        <patternFill patternType="none">
          <bgColor auto="1"/>
        </patternFill>
      </fill>
    </dxf>
    <dxf>
      <font>
        <b/>
        <i val="0"/>
      </font>
      <fill>
        <patternFill patternType="none">
          <bgColor auto="1"/>
        </patternFill>
      </fill>
    </dxf>
    <dxf>
      <font>
        <b/>
        <i val="0"/>
      </font>
      <fill>
        <patternFill patternType="none">
          <bgColor auto="1"/>
        </patternFill>
      </fill>
    </dxf>
    <dxf>
      <font>
        <b/>
        <i val="0"/>
      </font>
      <fill>
        <patternFill patternType="none">
          <bgColor auto="1"/>
        </patternFill>
      </fill>
    </dxf>
    <dxf>
      <font>
        <b/>
        <i val="0"/>
      </font>
      <fill>
        <patternFill patternType="none">
          <bgColor auto="1"/>
        </patternFill>
      </fill>
    </dxf>
    <dxf>
      <font>
        <b/>
        <i val="0"/>
      </font>
      <fill>
        <patternFill patternType="none">
          <bgColor auto="1"/>
        </patternFill>
      </fill>
    </dxf>
    <dxf>
      <font>
        <b/>
        <i val="0"/>
      </font>
      <fill>
        <patternFill patternType="none">
          <bgColor auto="1"/>
        </patternFill>
      </fill>
    </dxf>
    <dxf>
      <font>
        <b/>
        <i val="0"/>
      </font>
      <fill>
        <patternFill patternType="none">
          <bgColor auto="1"/>
        </patternFill>
      </fill>
    </dxf>
    <dxf>
      <font>
        <b/>
        <i val="0"/>
      </font>
      <fill>
        <patternFill patternType="none">
          <bgColor auto="1"/>
        </patternFill>
      </fill>
    </dxf>
    <dxf>
      <font>
        <b/>
        <i val="0"/>
      </font>
      <fill>
        <patternFill patternType="none">
          <bgColor auto="1"/>
        </patternFill>
      </fill>
    </dxf>
    <dxf>
      <font>
        <b/>
        <i val="0"/>
      </font>
      <fill>
        <patternFill patternType="none">
          <bgColor auto="1"/>
        </patternFill>
      </fill>
    </dxf>
    <dxf>
      <font>
        <b/>
        <i val="0"/>
      </font>
      <fill>
        <patternFill patternType="none">
          <bgColor auto="1"/>
        </patternFill>
      </fill>
    </dxf>
    <dxf>
      <font>
        <b/>
        <i val="0"/>
      </font>
      <fill>
        <patternFill patternType="none">
          <bgColor auto="1"/>
        </patternFill>
      </fill>
    </dxf>
    <dxf>
      <font>
        <b/>
        <i val="0"/>
      </font>
      <fill>
        <patternFill patternType="none">
          <bgColor auto="1"/>
        </patternFill>
      </fill>
    </dxf>
    <dxf>
      <font>
        <b/>
        <i val="0"/>
      </font>
      <fill>
        <patternFill patternType="none">
          <bgColor auto="1"/>
        </patternFill>
      </fill>
    </dxf>
    <dxf>
      <font>
        <b/>
        <i val="0"/>
        <color theme="1"/>
      </font>
      <fill>
        <patternFill>
          <bgColor rgb="FFC6EFCE"/>
        </patternFill>
      </fill>
    </dxf>
    <dxf>
      <font>
        <b/>
        <i val="0"/>
        <color theme="1"/>
      </font>
      <fill>
        <patternFill>
          <bgColor rgb="FFFFEB9C"/>
        </patternFill>
      </fill>
    </dxf>
    <dxf>
      <font>
        <b/>
        <i val="0"/>
        <color theme="1"/>
      </font>
      <fill>
        <patternFill>
          <bgColor rgb="FFFFC7CE"/>
        </patternFill>
      </fill>
    </dxf>
    <dxf>
      <font>
        <b/>
        <i val="0"/>
      </font>
      <fill>
        <patternFill patternType="solid">
          <bgColor theme="6" tint="0.79998168889431442"/>
        </patternFill>
      </fill>
    </dxf>
    <dxf>
      <font>
        <b/>
        <i val="0"/>
      </font>
      <fill>
        <patternFill patternType="none">
          <bgColor auto="1"/>
        </patternFill>
      </fill>
    </dxf>
    <dxf>
      <font>
        <b/>
        <i val="0"/>
      </font>
      <fill>
        <patternFill patternType="none">
          <bgColor auto="1"/>
        </patternFill>
      </fill>
    </dxf>
    <dxf>
      <font>
        <color rgb="FF006100"/>
      </font>
      <fill>
        <patternFill>
          <bgColor rgb="FFC6EFCE"/>
        </patternFill>
      </fill>
    </dxf>
    <dxf>
      <font>
        <color rgb="FF9C6500"/>
      </font>
      <fill>
        <patternFill>
          <bgColor rgb="FFFFEB9C"/>
        </patternFill>
      </fill>
    </dxf>
    <dxf>
      <fill>
        <patternFill>
          <bgColor rgb="FF00B050"/>
        </patternFill>
      </fill>
    </dxf>
    <dxf>
      <font>
        <color rgb="FF9C0006"/>
      </font>
      <fill>
        <patternFill>
          <bgColor rgb="FFFFC7CE"/>
        </patternFill>
      </fill>
    </dxf>
    <dxf>
      <font>
        <b/>
        <i val="0"/>
      </font>
      <fill>
        <patternFill patternType="none">
          <bgColor auto="1"/>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C000"/>
        </patternFill>
      </fill>
    </dxf>
    <dxf>
      <fill>
        <patternFill>
          <bgColor rgb="FFFF0000"/>
        </patternFill>
      </fill>
    </dxf>
  </dxfs>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200025</xdr:colOff>
      <xdr:row>1</xdr:row>
      <xdr:rowOff>123826</xdr:rowOff>
    </xdr:from>
    <xdr:to>
      <xdr:col>2</xdr:col>
      <xdr:colOff>2117338</xdr:colOff>
      <xdr:row>4</xdr:row>
      <xdr:rowOff>57150</xdr:rowOff>
    </xdr:to>
    <xdr:pic>
      <xdr:nvPicPr>
        <xdr:cNvPr id="5" name="Picture 4">
          <a:extLst>
            <a:ext uri="{FF2B5EF4-FFF2-40B4-BE49-F238E27FC236}">
              <a16:creationId xmlns:a16="http://schemas.microsoft.com/office/drawing/2014/main" id="{47B96E2E-7FCF-412E-96FC-F51AB4BD29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5825" y="314326"/>
          <a:ext cx="3098413" cy="5238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7DD6F-F80D-4E76-AAF8-E63B6DD33572}">
  <sheetPr>
    <pageSetUpPr fitToPage="1"/>
  </sheetPr>
  <dimension ref="A1:F44"/>
  <sheetViews>
    <sheetView zoomScaleNormal="100" workbookViewId="0">
      <selection activeCell="E33" sqref="E33"/>
    </sheetView>
  </sheetViews>
  <sheetFormatPr defaultRowHeight="14.25" x14ac:dyDescent="0.2"/>
  <cols>
    <col min="1" max="1" width="9" style="2"/>
    <col min="2" max="2" width="15.5" style="2" customWidth="1"/>
    <col min="3" max="3" width="35.625" style="104" customWidth="1"/>
    <col min="4" max="4" width="41.125" style="104" customWidth="1"/>
    <col min="5" max="5" width="11.375" style="110" customWidth="1"/>
    <col min="6" max="6" width="15.625" customWidth="1"/>
  </cols>
  <sheetData>
    <row r="1" spans="2:6" s="2" customFormat="1" ht="15" thickBot="1" x14ac:dyDescent="0.25">
      <c r="C1" s="104"/>
      <c r="D1" s="104"/>
      <c r="E1" s="110"/>
    </row>
    <row r="2" spans="2:6" s="2" customFormat="1" x14ac:dyDescent="0.2">
      <c r="B2" s="98"/>
      <c r="C2" s="105"/>
      <c r="D2" s="105"/>
      <c r="E2" s="111"/>
      <c r="F2" s="99"/>
    </row>
    <row r="3" spans="2:6" s="2" customFormat="1" x14ac:dyDescent="0.2">
      <c r="B3" s="100"/>
      <c r="C3" s="106"/>
      <c r="D3" s="107"/>
      <c r="E3" s="112"/>
      <c r="F3" s="101"/>
    </row>
    <row r="4" spans="2:6" s="2" customFormat="1" ht="18" x14ac:dyDescent="0.2">
      <c r="B4" s="100"/>
      <c r="C4" s="107"/>
      <c r="D4" s="190" t="s">
        <v>0</v>
      </c>
      <c r="E4" s="113"/>
      <c r="F4" s="101"/>
    </row>
    <row r="5" spans="2:6" s="2" customFormat="1" ht="15" x14ac:dyDescent="0.2">
      <c r="B5" s="100"/>
      <c r="C5" s="107"/>
      <c r="D5" s="107"/>
      <c r="E5" s="135" t="s">
        <v>1</v>
      </c>
      <c r="F5" s="101"/>
    </row>
    <row r="6" spans="2:6" s="2" customFormat="1" ht="15" x14ac:dyDescent="0.2">
      <c r="B6" s="100"/>
      <c r="C6" s="130" t="s">
        <v>2</v>
      </c>
      <c r="D6" s="114"/>
      <c r="E6" s="115"/>
      <c r="F6" s="101"/>
    </row>
    <row r="7" spans="2:6" s="2" customFormat="1" ht="15" x14ac:dyDescent="0.2">
      <c r="B7" s="100"/>
      <c r="C7" s="131"/>
      <c r="D7" s="115"/>
      <c r="E7" s="115"/>
      <c r="F7" s="101"/>
    </row>
    <row r="8" spans="2:6" s="2" customFormat="1" ht="15" x14ac:dyDescent="0.2">
      <c r="B8" s="100"/>
      <c r="C8" s="132" t="s">
        <v>3</v>
      </c>
      <c r="D8" s="114"/>
      <c r="E8" s="115"/>
      <c r="F8" s="101"/>
    </row>
    <row r="9" spans="2:6" s="2" customFormat="1" ht="15" x14ac:dyDescent="0.2">
      <c r="B9" s="100"/>
      <c r="C9" s="131"/>
      <c r="D9" s="115"/>
      <c r="E9" s="115"/>
      <c r="F9" s="101"/>
    </row>
    <row r="10" spans="2:6" s="2" customFormat="1" ht="15" x14ac:dyDescent="0.2">
      <c r="B10" s="100"/>
      <c r="C10" s="132" t="s">
        <v>4</v>
      </c>
      <c r="D10" s="114"/>
      <c r="E10" s="115"/>
      <c r="F10" s="101"/>
    </row>
    <row r="11" spans="2:6" s="2" customFormat="1" ht="15" x14ac:dyDescent="0.2">
      <c r="B11" s="100"/>
      <c r="C11" s="131"/>
      <c r="D11" s="115"/>
      <c r="E11" s="115"/>
      <c r="F11" s="101"/>
    </row>
    <row r="12" spans="2:6" s="2" customFormat="1" ht="15" x14ac:dyDescent="0.2">
      <c r="B12" s="100"/>
      <c r="C12" s="132" t="s">
        <v>5</v>
      </c>
      <c r="D12" s="114"/>
      <c r="E12" s="114"/>
      <c r="F12" s="101"/>
    </row>
    <row r="13" spans="2:6" s="2" customFormat="1" ht="15" x14ac:dyDescent="0.2">
      <c r="B13" s="100"/>
      <c r="C13" s="131"/>
      <c r="D13" s="115"/>
      <c r="E13" s="115"/>
      <c r="F13" s="101"/>
    </row>
    <row r="14" spans="2:6" s="2" customFormat="1" ht="15" x14ac:dyDescent="0.2">
      <c r="B14" s="100"/>
      <c r="C14" s="132" t="s">
        <v>6</v>
      </c>
      <c r="D14" s="114"/>
      <c r="E14" s="115"/>
      <c r="F14" s="101"/>
    </row>
    <row r="15" spans="2:6" s="2" customFormat="1" ht="15" x14ac:dyDescent="0.2">
      <c r="B15" s="100"/>
      <c r="C15" s="131"/>
      <c r="D15" s="115"/>
      <c r="E15" s="115"/>
      <c r="F15" s="101"/>
    </row>
    <row r="16" spans="2:6" s="2" customFormat="1" ht="15" x14ac:dyDescent="0.2">
      <c r="B16" s="100"/>
      <c r="C16" s="132" t="s">
        <v>7</v>
      </c>
      <c r="D16" s="114"/>
      <c r="E16" s="115"/>
      <c r="F16" s="101"/>
    </row>
    <row r="17" spans="2:6" s="2" customFormat="1" ht="15" x14ac:dyDescent="0.2">
      <c r="B17" s="100"/>
      <c r="C17" s="131"/>
      <c r="D17" s="115"/>
      <c r="E17" s="115"/>
      <c r="F17" s="101"/>
    </row>
    <row r="18" spans="2:6" ht="15" x14ac:dyDescent="0.2">
      <c r="B18" s="100"/>
      <c r="C18" s="132" t="s">
        <v>8</v>
      </c>
      <c r="D18" s="114"/>
      <c r="E18" s="114"/>
      <c r="F18" s="101"/>
    </row>
    <row r="19" spans="2:6" ht="15" x14ac:dyDescent="0.2">
      <c r="B19" s="100"/>
      <c r="C19" s="131"/>
      <c r="D19" s="115"/>
      <c r="E19" s="115"/>
      <c r="F19" s="101"/>
    </row>
    <row r="20" spans="2:6" ht="15" x14ac:dyDescent="0.2">
      <c r="B20" s="100"/>
      <c r="C20" s="132" t="s">
        <v>9</v>
      </c>
      <c r="D20" s="114"/>
      <c r="E20" s="114"/>
      <c r="F20" s="101"/>
    </row>
    <row r="21" spans="2:6" ht="15" x14ac:dyDescent="0.2">
      <c r="B21" s="100"/>
      <c r="C21" s="131"/>
      <c r="D21" s="115"/>
      <c r="E21" s="115"/>
      <c r="F21" s="101"/>
    </row>
    <row r="22" spans="2:6" ht="15" x14ac:dyDescent="0.2">
      <c r="B22" s="100"/>
      <c r="C22" s="132" t="s">
        <v>10</v>
      </c>
      <c r="D22" s="114"/>
      <c r="E22" s="114"/>
      <c r="F22" s="101"/>
    </row>
    <row r="23" spans="2:6" ht="15" x14ac:dyDescent="0.2">
      <c r="B23" s="100"/>
      <c r="C23" s="131"/>
      <c r="D23" s="115"/>
      <c r="E23" s="115"/>
      <c r="F23" s="101"/>
    </row>
    <row r="24" spans="2:6" ht="15" x14ac:dyDescent="0.2">
      <c r="B24" s="100"/>
      <c r="C24" s="132" t="s">
        <v>11</v>
      </c>
      <c r="D24" s="114"/>
      <c r="E24" s="114"/>
      <c r="F24" s="101"/>
    </row>
    <row r="25" spans="2:6" s="2" customFormat="1" x14ac:dyDescent="0.2">
      <c r="B25" s="100"/>
      <c r="C25" s="133"/>
      <c r="D25" s="115"/>
      <c r="E25" s="115"/>
      <c r="F25" s="101"/>
    </row>
    <row r="26" spans="2:6" s="2" customFormat="1" ht="15.75" x14ac:dyDescent="0.2">
      <c r="B26" s="100"/>
      <c r="C26" s="134" t="s">
        <v>12</v>
      </c>
      <c r="D26" s="115"/>
      <c r="E26" s="115"/>
      <c r="F26" s="101"/>
    </row>
    <row r="27" spans="2:6" ht="15" x14ac:dyDescent="0.2">
      <c r="B27" s="100"/>
      <c r="C27" s="132" t="s">
        <v>13</v>
      </c>
      <c r="D27" s="114"/>
      <c r="E27" s="114"/>
      <c r="F27" s="101"/>
    </row>
    <row r="28" spans="2:6" ht="15" x14ac:dyDescent="0.2">
      <c r="B28" s="100"/>
      <c r="C28" s="131"/>
      <c r="D28" s="115"/>
      <c r="E28" s="115"/>
      <c r="F28" s="101"/>
    </row>
    <row r="29" spans="2:6" ht="15" x14ac:dyDescent="0.2">
      <c r="B29" s="100"/>
      <c r="C29" s="132" t="s">
        <v>14</v>
      </c>
      <c r="D29" s="114"/>
      <c r="E29" s="114"/>
      <c r="F29" s="101"/>
    </row>
    <row r="30" spans="2:6" ht="15" x14ac:dyDescent="0.2">
      <c r="B30" s="100"/>
      <c r="C30" s="131"/>
      <c r="D30" s="115"/>
      <c r="E30" s="115"/>
      <c r="F30" s="101"/>
    </row>
    <row r="31" spans="2:6" ht="15" x14ac:dyDescent="0.2">
      <c r="B31" s="100"/>
      <c r="C31" s="132" t="s">
        <v>15</v>
      </c>
      <c r="D31" s="114"/>
      <c r="E31" s="114"/>
      <c r="F31" s="101"/>
    </row>
    <row r="32" spans="2:6" ht="15" x14ac:dyDescent="0.2">
      <c r="B32" s="100"/>
      <c r="C32" s="131"/>
      <c r="D32" s="115"/>
      <c r="E32" s="115"/>
      <c r="F32" s="101"/>
    </row>
    <row r="33" spans="2:6" ht="15" x14ac:dyDescent="0.2">
      <c r="B33" s="100"/>
      <c r="C33" s="132" t="s">
        <v>16</v>
      </c>
      <c r="D33" s="114"/>
      <c r="E33" s="114"/>
      <c r="F33" s="101"/>
    </row>
    <row r="34" spans="2:6" ht="15" x14ac:dyDescent="0.2">
      <c r="B34" s="100"/>
      <c r="C34" s="131"/>
      <c r="D34" s="115"/>
      <c r="E34" s="115"/>
      <c r="F34" s="101"/>
    </row>
    <row r="35" spans="2:6" ht="15" x14ac:dyDescent="0.2">
      <c r="B35" s="100"/>
      <c r="C35" s="132" t="s">
        <v>17</v>
      </c>
      <c r="D35" s="114"/>
      <c r="E35" s="115"/>
      <c r="F35" s="101"/>
    </row>
    <row r="36" spans="2:6" ht="15" x14ac:dyDescent="0.2">
      <c r="B36" s="100"/>
      <c r="C36" s="131"/>
      <c r="D36" s="115"/>
      <c r="E36" s="115"/>
      <c r="F36" s="101"/>
    </row>
    <row r="37" spans="2:6" ht="15" x14ac:dyDescent="0.2">
      <c r="B37" s="100"/>
      <c r="C37" s="132" t="s">
        <v>18</v>
      </c>
      <c r="D37" s="114"/>
      <c r="E37" s="115"/>
      <c r="F37" s="101"/>
    </row>
    <row r="38" spans="2:6" ht="15" thickBot="1" x14ac:dyDescent="0.25">
      <c r="B38" s="102"/>
      <c r="C38" s="108"/>
      <c r="D38" s="108"/>
      <c r="E38" s="116"/>
      <c r="F38" s="103"/>
    </row>
    <row r="42" spans="2:6" ht="15" x14ac:dyDescent="0.2">
      <c r="B42" s="109" t="s">
        <v>19</v>
      </c>
      <c r="F42" s="2"/>
    </row>
    <row r="43" spans="2:6" ht="15" x14ac:dyDescent="0.2">
      <c r="B43" s="109" t="s">
        <v>20</v>
      </c>
      <c r="F43" s="2"/>
    </row>
    <row r="44" spans="2:6" ht="15" x14ac:dyDescent="0.2">
      <c r="B44" s="109" t="s">
        <v>21</v>
      </c>
      <c r="F44" s="2"/>
    </row>
  </sheetData>
  <conditionalFormatting sqref="E12">
    <cfRule type="cellIs" dxfId="77" priority="27" operator="equal">
      <formula>"Red"</formula>
    </cfRule>
    <cfRule type="cellIs" dxfId="76" priority="26" operator="equal">
      <formula>"Amber"</formula>
    </cfRule>
    <cfRule type="cellIs" dxfId="75" priority="25" operator="equal">
      <formula>"Green"</formula>
    </cfRule>
  </conditionalFormatting>
  <conditionalFormatting sqref="E18">
    <cfRule type="cellIs" dxfId="74" priority="22" operator="equal">
      <formula>"Green"</formula>
    </cfRule>
    <cfRule type="cellIs" dxfId="73" priority="23" operator="equal">
      <formula>"Amber"</formula>
    </cfRule>
    <cfRule type="cellIs" dxfId="72" priority="24" operator="equal">
      <formula>"Red"</formula>
    </cfRule>
  </conditionalFormatting>
  <conditionalFormatting sqref="E20">
    <cfRule type="cellIs" dxfId="71" priority="19" operator="equal">
      <formula>"Green"</formula>
    </cfRule>
    <cfRule type="cellIs" dxfId="70" priority="20" operator="equal">
      <formula>"Amber"</formula>
    </cfRule>
    <cfRule type="cellIs" dxfId="69" priority="21" operator="equal">
      <formula>"Red"</formula>
    </cfRule>
  </conditionalFormatting>
  <conditionalFormatting sqref="E22">
    <cfRule type="cellIs" dxfId="68" priority="16" operator="equal">
      <formula>"Green"</formula>
    </cfRule>
    <cfRule type="cellIs" dxfId="67" priority="17" operator="equal">
      <formula>"Amber"</formula>
    </cfRule>
    <cfRule type="cellIs" dxfId="66" priority="18" operator="equal">
      <formula>"Red"</formula>
    </cfRule>
  </conditionalFormatting>
  <conditionalFormatting sqref="E24">
    <cfRule type="cellIs" dxfId="65" priority="13" operator="equal">
      <formula>"Green"</formula>
    </cfRule>
    <cfRule type="cellIs" dxfId="64" priority="14" operator="equal">
      <formula>"Amber"</formula>
    </cfRule>
    <cfRule type="cellIs" dxfId="63" priority="15" operator="equal">
      <formula>"Red"</formula>
    </cfRule>
  </conditionalFormatting>
  <conditionalFormatting sqref="E27">
    <cfRule type="cellIs" dxfId="62" priority="10" operator="equal">
      <formula>"Green"</formula>
    </cfRule>
    <cfRule type="cellIs" dxfId="61" priority="11" operator="equal">
      <formula>"Amber"</formula>
    </cfRule>
    <cfRule type="cellIs" dxfId="60" priority="12" operator="equal">
      <formula>"Red"</formula>
    </cfRule>
  </conditionalFormatting>
  <conditionalFormatting sqref="E29">
    <cfRule type="cellIs" dxfId="59" priority="7" operator="equal">
      <formula>"Green"</formula>
    </cfRule>
    <cfRule type="cellIs" dxfId="58" priority="8" operator="equal">
      <formula>"Amber"</formula>
    </cfRule>
    <cfRule type="cellIs" dxfId="57" priority="9" operator="equal">
      <formula>"Red"</formula>
    </cfRule>
  </conditionalFormatting>
  <conditionalFormatting sqref="E31">
    <cfRule type="cellIs" dxfId="56" priority="4" operator="equal">
      <formula>"Green"</formula>
    </cfRule>
    <cfRule type="cellIs" dxfId="55" priority="5" operator="equal">
      <formula>"Amber"</formula>
    </cfRule>
    <cfRule type="cellIs" dxfId="54" priority="6" operator="equal">
      <formula>"Red"</formula>
    </cfRule>
  </conditionalFormatting>
  <conditionalFormatting sqref="E33">
    <cfRule type="cellIs" dxfId="53" priority="1" operator="equal">
      <formula>"Green"</formula>
    </cfRule>
    <cfRule type="cellIs" dxfId="52" priority="2" operator="equal">
      <formula>"Amber"</formula>
    </cfRule>
    <cfRule type="cellIs" dxfId="51" priority="3" operator="equal">
      <formula>"Red"</formula>
    </cfRule>
  </conditionalFormatting>
  <dataValidations count="1">
    <dataValidation type="list" allowBlank="1" showInputMessage="1" showErrorMessage="1" sqref="B41 E12 E18 E20 E22 E24 E27 E29 E31 E33" xr:uid="{8CA6C9AA-1EBE-48C1-99D3-779EA57FE956}">
      <formula1>$B$41:$B$44</formula1>
    </dataValidation>
  </dataValidations>
  <pageMargins left="0.7" right="0.7" top="0.75" bottom="0.75" header="0.3" footer="0.3"/>
  <pageSetup scale="65" orientation="portrait" r:id="rId1"/>
  <headerFooter>
    <oddHeader>&amp;C&amp;P</oddHeader>
    <oddFooter>&amp;LForm SCMP 7.4 (d)&amp;CNeg Plan &amp; 
Agreement Scorecard Calculator&amp;RRevision Original 
Effective Date 09/01/2021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605B0-8127-47CE-8572-E7B3BFD05981}">
  <sheetPr>
    <pageSetUpPr fitToPage="1"/>
  </sheetPr>
  <dimension ref="A1:L41"/>
  <sheetViews>
    <sheetView zoomScale="130" zoomScaleNormal="130" workbookViewId="0">
      <selection activeCell="G7" sqref="G7:H7"/>
    </sheetView>
  </sheetViews>
  <sheetFormatPr defaultColWidth="9" defaultRowHeight="15" x14ac:dyDescent="0.25"/>
  <cols>
    <col min="1" max="11" width="9" style="97"/>
    <col min="12" max="12" width="11.5" style="97" customWidth="1"/>
    <col min="13" max="16384" width="9" style="97"/>
  </cols>
  <sheetData>
    <row r="1" spans="1:12" ht="25.5" customHeight="1" thickBot="1" x14ac:dyDescent="0.3">
      <c r="A1" s="136" t="s">
        <v>22</v>
      </c>
      <c r="B1" s="192" t="s">
        <v>23</v>
      </c>
      <c r="C1" s="193"/>
      <c r="D1" s="137" t="s">
        <v>24</v>
      </c>
      <c r="E1" s="192"/>
      <c r="F1" s="194"/>
      <c r="G1" s="193"/>
      <c r="H1" s="137" t="s">
        <v>25</v>
      </c>
      <c r="I1" s="192"/>
      <c r="J1" s="194"/>
      <c r="K1" s="194"/>
      <c r="L1" s="193"/>
    </row>
    <row r="2" spans="1:12" ht="30" customHeight="1" thickBot="1" x14ac:dyDescent="0.3">
      <c r="A2" s="195" t="s">
        <v>26</v>
      </c>
      <c r="B2" s="196"/>
      <c r="C2" s="197"/>
      <c r="D2" s="198"/>
      <c r="E2" s="198"/>
      <c r="F2" s="198"/>
      <c r="G2" s="198"/>
      <c r="H2" s="195" t="s">
        <v>27</v>
      </c>
      <c r="I2" s="199"/>
      <c r="J2" s="192"/>
      <c r="K2" s="200"/>
      <c r="L2" s="201"/>
    </row>
    <row r="3" spans="1:12" ht="42.75" customHeight="1" thickBot="1" x14ac:dyDescent="0.3">
      <c r="A3" s="195" t="s">
        <v>28</v>
      </c>
      <c r="B3" s="196"/>
      <c r="C3" s="197"/>
      <c r="D3" s="198"/>
      <c r="E3" s="198"/>
      <c r="F3" s="198"/>
      <c r="G3" s="198"/>
      <c r="H3" s="195" t="s">
        <v>29</v>
      </c>
      <c r="I3" s="199"/>
      <c r="J3" s="202"/>
      <c r="K3" s="203"/>
      <c r="L3" s="204"/>
    </row>
    <row r="4" spans="1:12" ht="18.75" customHeight="1" thickBot="1" x14ac:dyDescent="0.3">
      <c r="A4" s="211" t="s">
        <v>30</v>
      </c>
      <c r="B4" s="211"/>
      <c r="C4" s="211"/>
      <c r="D4" s="211"/>
      <c r="E4" s="211"/>
      <c r="F4" s="212" t="s">
        <v>31</v>
      </c>
      <c r="G4" s="212"/>
      <c r="H4" s="212"/>
      <c r="I4" s="212"/>
      <c r="J4" s="211"/>
      <c r="K4" s="211"/>
      <c r="L4" s="211"/>
    </row>
    <row r="5" spans="1:12" ht="33.75" customHeight="1" thickBot="1" x14ac:dyDescent="0.3">
      <c r="A5" s="202"/>
      <c r="B5" s="203"/>
      <c r="C5" s="203"/>
      <c r="D5" s="203"/>
      <c r="E5" s="204"/>
      <c r="F5" s="205"/>
      <c r="G5" s="205"/>
      <c r="H5" s="205"/>
      <c r="I5" s="205"/>
      <c r="J5" s="205"/>
      <c r="K5" s="205"/>
      <c r="L5" s="205"/>
    </row>
    <row r="6" spans="1:12" ht="27" customHeight="1" thickBot="1" x14ac:dyDescent="0.3">
      <c r="A6" s="206" t="s">
        <v>32</v>
      </c>
      <c r="B6" s="207"/>
      <c r="C6" s="207"/>
      <c r="D6" s="207"/>
      <c r="E6" s="208" t="s">
        <v>33</v>
      </c>
      <c r="F6" s="207"/>
      <c r="G6" s="208" t="s">
        <v>34</v>
      </c>
      <c r="H6" s="207"/>
      <c r="I6" s="208" t="s">
        <v>35</v>
      </c>
      <c r="J6" s="209"/>
      <c r="K6" s="209" t="s">
        <v>36</v>
      </c>
      <c r="L6" s="210"/>
    </row>
    <row r="7" spans="1:12" ht="18.600000000000001" customHeight="1" thickBot="1" x14ac:dyDescent="0.3">
      <c r="A7" s="221" t="s">
        <v>37</v>
      </c>
      <c r="B7" s="222"/>
      <c r="C7" s="222"/>
      <c r="D7" s="222"/>
      <c r="E7" s="223"/>
      <c r="F7" s="224"/>
      <c r="G7" s="223"/>
      <c r="H7" s="224"/>
      <c r="I7" s="223"/>
      <c r="J7" s="225"/>
      <c r="K7" s="225"/>
      <c r="L7" s="226"/>
    </row>
    <row r="8" spans="1:12" ht="18.600000000000001" customHeight="1" thickBot="1" x14ac:dyDescent="0.3">
      <c r="A8" s="213" t="s">
        <v>38</v>
      </c>
      <c r="B8" s="214"/>
      <c r="C8" s="214"/>
      <c r="D8" s="214"/>
      <c r="E8" s="215" t="s">
        <v>23</v>
      </c>
      <c r="F8" s="216"/>
      <c r="G8" s="215" t="s">
        <v>23</v>
      </c>
      <c r="H8" s="216"/>
      <c r="I8" s="215" t="s">
        <v>23</v>
      </c>
      <c r="J8" s="217"/>
      <c r="K8" s="217"/>
      <c r="L8" s="218"/>
    </row>
    <row r="9" spans="1:12" ht="18.600000000000001" customHeight="1" thickBot="1" x14ac:dyDescent="0.3">
      <c r="A9" s="213" t="s">
        <v>39</v>
      </c>
      <c r="B9" s="214"/>
      <c r="C9" s="214"/>
      <c r="D9" s="214"/>
      <c r="E9" s="215" t="s">
        <v>23</v>
      </c>
      <c r="F9" s="216"/>
      <c r="G9" s="215" t="s">
        <v>23</v>
      </c>
      <c r="H9" s="216"/>
      <c r="I9" s="215" t="s">
        <v>23</v>
      </c>
      <c r="J9" s="217"/>
      <c r="K9" s="217"/>
      <c r="L9" s="218"/>
    </row>
    <row r="10" spans="1:12" ht="18.600000000000001" customHeight="1" thickBot="1" x14ac:dyDescent="0.3">
      <c r="A10" s="219" t="s">
        <v>40</v>
      </c>
      <c r="B10" s="220"/>
      <c r="C10" s="220"/>
      <c r="D10" s="220"/>
      <c r="E10" s="215" t="s">
        <v>23</v>
      </c>
      <c r="F10" s="216"/>
      <c r="G10" s="215" t="s">
        <v>23</v>
      </c>
      <c r="H10" s="216"/>
      <c r="I10" s="215" t="s">
        <v>23</v>
      </c>
      <c r="J10" s="217"/>
      <c r="K10" s="217"/>
      <c r="L10" s="218"/>
    </row>
    <row r="11" spans="1:12" ht="18.600000000000001" customHeight="1" thickBot="1" x14ac:dyDescent="0.3">
      <c r="A11" s="213" t="s">
        <v>41</v>
      </c>
      <c r="B11" s="214"/>
      <c r="C11" s="214"/>
      <c r="D11" s="214"/>
      <c r="E11" s="227" t="s">
        <v>23</v>
      </c>
      <c r="F11" s="216"/>
      <c r="G11" s="227" t="s">
        <v>23</v>
      </c>
      <c r="H11" s="216"/>
      <c r="I11" s="215" t="s">
        <v>23</v>
      </c>
      <c r="J11" s="217"/>
      <c r="K11" s="217"/>
      <c r="L11" s="218"/>
    </row>
    <row r="12" spans="1:12" ht="18.600000000000001" customHeight="1" thickBot="1" x14ac:dyDescent="0.3">
      <c r="A12" s="213" t="s">
        <v>42</v>
      </c>
      <c r="B12" s="214"/>
      <c r="C12" s="214"/>
      <c r="D12" s="214"/>
      <c r="E12" s="227" t="s">
        <v>23</v>
      </c>
      <c r="F12" s="216"/>
      <c r="G12" s="227" t="s">
        <v>23</v>
      </c>
      <c r="H12" s="216"/>
      <c r="I12" s="215"/>
      <c r="J12" s="217"/>
      <c r="K12" s="217"/>
      <c r="L12" s="218"/>
    </row>
    <row r="13" spans="1:12" ht="18.600000000000001" customHeight="1" thickBot="1" x14ac:dyDescent="0.3">
      <c r="A13" s="213" t="s">
        <v>43</v>
      </c>
      <c r="B13" s="214"/>
      <c r="C13" s="214"/>
      <c r="D13" s="214"/>
      <c r="E13" s="215" t="s">
        <v>23</v>
      </c>
      <c r="F13" s="216"/>
      <c r="G13" s="215" t="s">
        <v>23</v>
      </c>
      <c r="H13" s="216"/>
      <c r="I13" s="215" t="s">
        <v>23</v>
      </c>
      <c r="J13" s="217"/>
      <c r="K13" s="217"/>
      <c r="L13" s="218"/>
    </row>
    <row r="14" spans="1:12" ht="18.600000000000001" customHeight="1" thickBot="1" x14ac:dyDescent="0.3">
      <c r="A14" s="213" t="s">
        <v>44</v>
      </c>
      <c r="B14" s="214"/>
      <c r="C14" s="214"/>
      <c r="D14" s="214"/>
      <c r="E14" s="215" t="s">
        <v>23</v>
      </c>
      <c r="F14" s="216"/>
      <c r="G14" s="215" t="s">
        <v>23</v>
      </c>
      <c r="H14" s="216"/>
      <c r="I14" s="215"/>
      <c r="J14" s="217"/>
      <c r="K14" s="217"/>
      <c r="L14" s="218"/>
    </row>
    <row r="15" spans="1:12" ht="18.600000000000001" customHeight="1" thickBot="1" x14ac:dyDescent="0.3">
      <c r="A15" s="213" t="s">
        <v>45</v>
      </c>
      <c r="B15" s="214"/>
      <c r="C15" s="214"/>
      <c r="D15" s="214"/>
      <c r="E15" s="215" t="s">
        <v>23</v>
      </c>
      <c r="F15" s="216"/>
      <c r="G15" s="215" t="s">
        <v>23</v>
      </c>
      <c r="H15" s="216"/>
      <c r="I15" s="215"/>
      <c r="J15" s="217"/>
      <c r="K15" s="217"/>
      <c r="L15" s="218"/>
    </row>
    <row r="16" spans="1:12" ht="18.600000000000001" customHeight="1" thickBot="1" x14ac:dyDescent="0.3">
      <c r="A16" s="213" t="s">
        <v>46</v>
      </c>
      <c r="B16" s="214"/>
      <c r="C16" s="214"/>
      <c r="D16" s="214"/>
      <c r="E16" s="215" t="s">
        <v>23</v>
      </c>
      <c r="F16" s="216"/>
      <c r="G16" s="215" t="s">
        <v>23</v>
      </c>
      <c r="H16" s="216"/>
      <c r="I16" s="215"/>
      <c r="J16" s="217"/>
      <c r="K16" s="217"/>
      <c r="L16" s="218"/>
    </row>
    <row r="17" spans="1:12" ht="18.600000000000001" customHeight="1" thickBot="1" x14ac:dyDescent="0.3">
      <c r="A17" s="213" t="s">
        <v>47</v>
      </c>
      <c r="B17" s="214"/>
      <c r="C17" s="214"/>
      <c r="D17" s="214"/>
      <c r="E17" s="228" t="s">
        <v>23</v>
      </c>
      <c r="F17" s="216"/>
      <c r="G17" s="228" t="s">
        <v>23</v>
      </c>
      <c r="H17" s="216"/>
      <c r="I17" s="215"/>
      <c r="J17" s="217"/>
      <c r="K17" s="217"/>
      <c r="L17" s="218"/>
    </row>
    <row r="18" spans="1:12" ht="18.600000000000001" customHeight="1" thickBot="1" x14ac:dyDescent="0.3">
      <c r="A18" s="213" t="s">
        <v>48</v>
      </c>
      <c r="B18" s="214"/>
      <c r="C18" s="214"/>
      <c r="D18" s="214"/>
      <c r="E18" s="228" t="s">
        <v>23</v>
      </c>
      <c r="F18" s="216"/>
      <c r="G18" s="228" t="s">
        <v>23</v>
      </c>
      <c r="H18" s="216"/>
      <c r="I18" s="215" t="s">
        <v>23</v>
      </c>
      <c r="J18" s="217"/>
      <c r="K18" s="217"/>
      <c r="L18" s="218"/>
    </row>
    <row r="19" spans="1:12" ht="24.75" customHeight="1" x14ac:dyDescent="0.25">
      <c r="A19" s="213" t="s">
        <v>49</v>
      </c>
      <c r="B19" s="214"/>
      <c r="C19" s="214"/>
      <c r="D19" s="214"/>
      <c r="E19" s="235" t="s">
        <v>23</v>
      </c>
      <c r="F19" s="214"/>
      <c r="G19" s="236" t="s">
        <v>23</v>
      </c>
      <c r="H19" s="237"/>
      <c r="I19" s="236" t="s">
        <v>35</v>
      </c>
      <c r="J19" s="238"/>
      <c r="K19" s="238"/>
      <c r="L19" s="239"/>
    </row>
    <row r="20" spans="1:12" ht="19.5" customHeight="1" x14ac:dyDescent="0.25">
      <c r="A20" s="229" t="s">
        <v>50</v>
      </c>
      <c r="B20" s="230"/>
      <c r="C20" s="230"/>
      <c r="D20" s="230"/>
      <c r="E20" s="231" t="s">
        <v>23</v>
      </c>
      <c r="F20" s="231"/>
      <c r="G20" s="231" t="s">
        <v>23</v>
      </c>
      <c r="H20" s="231"/>
      <c r="I20" s="232"/>
      <c r="J20" s="232"/>
      <c r="K20" s="232"/>
      <c r="L20" s="233"/>
    </row>
    <row r="21" spans="1:12" ht="19.5" customHeight="1" x14ac:dyDescent="0.25">
      <c r="A21" s="229" t="s">
        <v>51</v>
      </c>
      <c r="B21" s="230"/>
      <c r="C21" s="230"/>
      <c r="D21" s="230"/>
      <c r="E21" s="231" t="s">
        <v>23</v>
      </c>
      <c r="F21" s="231"/>
      <c r="G21" s="231" t="s">
        <v>23</v>
      </c>
      <c r="H21" s="231"/>
      <c r="I21" s="232"/>
      <c r="J21" s="232"/>
      <c r="K21" s="232"/>
      <c r="L21" s="233"/>
    </row>
    <row r="22" spans="1:12" ht="19.5" customHeight="1" x14ac:dyDescent="0.25">
      <c r="A22" s="229" t="s">
        <v>52</v>
      </c>
      <c r="B22" s="234"/>
      <c r="C22" s="234"/>
      <c r="D22" s="234"/>
      <c r="E22" s="231" t="s">
        <v>23</v>
      </c>
      <c r="F22" s="231"/>
      <c r="G22" s="231" t="s">
        <v>23</v>
      </c>
      <c r="H22" s="231"/>
      <c r="I22" s="232"/>
      <c r="J22" s="232"/>
      <c r="K22" s="232"/>
      <c r="L22" s="233"/>
    </row>
    <row r="23" spans="1:12" ht="19.5" customHeight="1" x14ac:dyDescent="0.25">
      <c r="A23" s="240" t="s">
        <v>53</v>
      </c>
      <c r="B23" s="241"/>
      <c r="C23" s="241"/>
      <c r="D23" s="241"/>
      <c r="E23" s="242" t="s">
        <v>23</v>
      </c>
      <c r="F23" s="243"/>
      <c r="G23" s="242" t="s">
        <v>23</v>
      </c>
      <c r="H23" s="243"/>
      <c r="I23" s="232"/>
      <c r="J23" s="232"/>
      <c r="K23" s="232"/>
      <c r="L23" s="233"/>
    </row>
    <row r="24" spans="1:12" ht="19.5" customHeight="1" x14ac:dyDescent="0.25">
      <c r="A24" s="240" t="s">
        <v>13</v>
      </c>
      <c r="B24" s="241"/>
      <c r="C24" s="241"/>
      <c r="D24" s="241"/>
      <c r="E24" s="242" t="s">
        <v>23</v>
      </c>
      <c r="F24" s="243"/>
      <c r="G24" s="242" t="s">
        <v>23</v>
      </c>
      <c r="H24" s="243"/>
      <c r="I24" s="232"/>
      <c r="J24" s="232"/>
      <c r="K24" s="232"/>
      <c r="L24" s="233"/>
    </row>
    <row r="25" spans="1:12" ht="19.5" customHeight="1" x14ac:dyDescent="0.25">
      <c r="A25" s="240" t="s">
        <v>54</v>
      </c>
      <c r="B25" s="241"/>
      <c r="C25" s="241"/>
      <c r="D25" s="241"/>
      <c r="E25" s="231" t="s">
        <v>23</v>
      </c>
      <c r="F25" s="231"/>
      <c r="G25" s="231" t="s">
        <v>23</v>
      </c>
      <c r="H25" s="231"/>
      <c r="I25" s="232"/>
      <c r="J25" s="232"/>
      <c r="K25" s="232"/>
      <c r="L25" s="233"/>
    </row>
    <row r="26" spans="1:12" ht="19.5" customHeight="1" x14ac:dyDescent="0.25">
      <c r="A26" s="240" t="s">
        <v>55</v>
      </c>
      <c r="B26" s="241"/>
      <c r="C26" s="241"/>
      <c r="D26" s="241"/>
      <c r="E26" s="231" t="s">
        <v>23</v>
      </c>
      <c r="F26" s="231"/>
      <c r="G26" s="231" t="s">
        <v>23</v>
      </c>
      <c r="H26" s="231"/>
      <c r="I26" s="232" t="s">
        <v>23</v>
      </c>
      <c r="J26" s="232"/>
      <c r="K26" s="232"/>
      <c r="L26" s="233"/>
    </row>
    <row r="27" spans="1:12" ht="27.75" customHeight="1" x14ac:dyDescent="0.25">
      <c r="A27" s="240" t="s">
        <v>56</v>
      </c>
      <c r="B27" s="241"/>
      <c r="C27" s="241"/>
      <c r="D27" s="241"/>
      <c r="E27" s="231" t="s">
        <v>23</v>
      </c>
      <c r="F27" s="231"/>
      <c r="G27" s="231" t="s">
        <v>23</v>
      </c>
      <c r="H27" s="231"/>
      <c r="I27" s="232"/>
      <c r="J27" s="232"/>
      <c r="K27" s="232"/>
      <c r="L27" s="233"/>
    </row>
    <row r="28" spans="1:12" ht="25.5" customHeight="1" x14ac:dyDescent="0.25">
      <c r="A28" s="240" t="s">
        <v>57</v>
      </c>
      <c r="B28" s="241"/>
      <c r="C28" s="241"/>
      <c r="D28" s="241"/>
      <c r="E28" s="231" t="s">
        <v>23</v>
      </c>
      <c r="F28" s="231"/>
      <c r="G28" s="231" t="s">
        <v>23</v>
      </c>
      <c r="H28" s="231"/>
      <c r="I28" s="232"/>
      <c r="J28" s="232"/>
      <c r="K28" s="232"/>
      <c r="L28" s="233"/>
    </row>
    <row r="29" spans="1:12" ht="34.9" customHeight="1" x14ac:dyDescent="0.25">
      <c r="A29" s="240" t="s">
        <v>58</v>
      </c>
      <c r="B29" s="241"/>
      <c r="C29" s="241"/>
      <c r="D29" s="241"/>
      <c r="E29" s="231" t="s">
        <v>23</v>
      </c>
      <c r="F29" s="231"/>
      <c r="G29" s="231" t="s">
        <v>23</v>
      </c>
      <c r="H29" s="231"/>
      <c r="I29" s="232"/>
      <c r="J29" s="232"/>
      <c r="K29" s="232"/>
      <c r="L29" s="233"/>
    </row>
    <row r="30" spans="1:12" ht="33" customHeight="1" x14ac:dyDescent="0.25">
      <c r="A30" s="240" t="s">
        <v>59</v>
      </c>
      <c r="B30" s="241"/>
      <c r="C30" s="241"/>
      <c r="D30" s="241"/>
      <c r="E30" s="231" t="s">
        <v>23</v>
      </c>
      <c r="F30" s="231"/>
      <c r="G30" s="231" t="s">
        <v>23</v>
      </c>
      <c r="H30" s="231"/>
      <c r="I30" s="232" t="s">
        <v>23</v>
      </c>
      <c r="J30" s="232"/>
      <c r="K30" s="232"/>
      <c r="L30" s="233"/>
    </row>
    <row r="31" spans="1:12" ht="19.5" customHeight="1" x14ac:dyDescent="0.25">
      <c r="A31" s="240" t="s">
        <v>60</v>
      </c>
      <c r="B31" s="241"/>
      <c r="C31" s="241"/>
      <c r="D31" s="241"/>
      <c r="E31" s="231" t="s">
        <v>23</v>
      </c>
      <c r="F31" s="231"/>
      <c r="G31" s="231" t="s">
        <v>23</v>
      </c>
      <c r="H31" s="231"/>
      <c r="I31" s="232"/>
      <c r="J31" s="232"/>
      <c r="K31" s="232"/>
      <c r="L31" s="233"/>
    </row>
    <row r="32" spans="1:12" ht="23.25" customHeight="1" x14ac:dyDescent="0.25">
      <c r="A32" s="240" t="s">
        <v>61</v>
      </c>
      <c r="B32" s="241"/>
      <c r="C32" s="241"/>
      <c r="D32" s="241"/>
      <c r="E32" s="231" t="s">
        <v>23</v>
      </c>
      <c r="F32" s="231"/>
      <c r="G32" s="231" t="s">
        <v>23</v>
      </c>
      <c r="H32" s="231"/>
      <c r="I32" s="232"/>
      <c r="J32" s="232"/>
      <c r="K32" s="232"/>
      <c r="L32" s="233"/>
    </row>
    <row r="33" spans="1:12" ht="19.5" customHeight="1" x14ac:dyDescent="0.25">
      <c r="A33" s="240" t="s">
        <v>62</v>
      </c>
      <c r="B33" s="241"/>
      <c r="C33" s="241"/>
      <c r="D33" s="241"/>
      <c r="E33" s="231" t="s">
        <v>23</v>
      </c>
      <c r="F33" s="231"/>
      <c r="G33" s="231" t="s">
        <v>23</v>
      </c>
      <c r="H33" s="231"/>
      <c r="I33" s="232" t="s">
        <v>23</v>
      </c>
      <c r="J33" s="232"/>
      <c r="K33" s="232"/>
      <c r="L33" s="233"/>
    </row>
    <row r="34" spans="1:12" ht="26.25" customHeight="1" x14ac:dyDescent="0.25">
      <c r="A34" s="240" t="s">
        <v>63</v>
      </c>
      <c r="B34" s="241"/>
      <c r="C34" s="241"/>
      <c r="D34" s="241"/>
      <c r="E34" s="231" t="s">
        <v>23</v>
      </c>
      <c r="F34" s="231"/>
      <c r="G34" s="231" t="s">
        <v>23</v>
      </c>
      <c r="H34" s="231"/>
      <c r="I34" s="232" t="s">
        <v>23</v>
      </c>
      <c r="J34" s="232"/>
      <c r="K34" s="232"/>
      <c r="L34" s="233"/>
    </row>
    <row r="35" spans="1:12" ht="23.25" customHeight="1" x14ac:dyDescent="0.25">
      <c r="A35" s="240" t="s">
        <v>64</v>
      </c>
      <c r="B35" s="241"/>
      <c r="C35" s="241"/>
      <c r="D35" s="241"/>
      <c r="E35" s="231" t="s">
        <v>23</v>
      </c>
      <c r="F35" s="231"/>
      <c r="G35" s="231" t="s">
        <v>23</v>
      </c>
      <c r="H35" s="231"/>
      <c r="I35" s="232"/>
      <c r="J35" s="232"/>
      <c r="K35" s="232"/>
      <c r="L35" s="233"/>
    </row>
    <row r="36" spans="1:12" ht="19.5" customHeight="1" x14ac:dyDescent="0.25">
      <c r="A36" s="229" t="s">
        <v>65</v>
      </c>
      <c r="B36" s="230"/>
      <c r="C36" s="230"/>
      <c r="D36" s="230"/>
      <c r="E36" s="231" t="s">
        <v>23</v>
      </c>
      <c r="F36" s="231"/>
      <c r="G36" s="231" t="s">
        <v>23</v>
      </c>
      <c r="H36" s="231"/>
      <c r="I36" s="232"/>
      <c r="J36" s="232"/>
      <c r="K36" s="232"/>
      <c r="L36" s="233"/>
    </row>
    <row r="37" spans="1:12" ht="19.5" customHeight="1" x14ac:dyDescent="0.25">
      <c r="A37" s="244" t="s">
        <v>66</v>
      </c>
      <c r="B37" s="245"/>
      <c r="C37" s="245"/>
      <c r="D37" s="245"/>
      <c r="E37" s="231" t="s">
        <v>23</v>
      </c>
      <c r="F37" s="231"/>
      <c r="G37" s="231" t="s">
        <v>23</v>
      </c>
      <c r="H37" s="231"/>
      <c r="I37" s="232"/>
      <c r="J37" s="232"/>
      <c r="K37" s="232"/>
      <c r="L37" s="233"/>
    </row>
    <row r="38" spans="1:12" ht="39.6" customHeight="1" x14ac:dyDescent="0.25">
      <c r="A38" s="229" t="s">
        <v>67</v>
      </c>
      <c r="B38" s="230"/>
      <c r="C38" s="230"/>
      <c r="D38" s="230"/>
      <c r="E38" s="231" t="s">
        <v>23</v>
      </c>
      <c r="F38" s="231"/>
      <c r="G38" s="231" t="s">
        <v>23</v>
      </c>
      <c r="H38" s="231"/>
      <c r="I38" s="232"/>
      <c r="J38" s="232"/>
      <c r="K38" s="232"/>
      <c r="L38" s="233"/>
    </row>
    <row r="39" spans="1:12" ht="60.6" customHeight="1" x14ac:dyDescent="0.25">
      <c r="A39" s="247" t="s">
        <v>68</v>
      </c>
      <c r="B39" s="248"/>
      <c r="C39" s="248"/>
      <c r="D39" s="248"/>
      <c r="E39" s="231" t="s">
        <v>23</v>
      </c>
      <c r="F39" s="231"/>
      <c r="G39" s="231" t="s">
        <v>23</v>
      </c>
      <c r="H39" s="231"/>
      <c r="I39" s="232"/>
      <c r="J39" s="232"/>
      <c r="K39" s="232"/>
      <c r="L39" s="233"/>
    </row>
    <row r="40" spans="1:12" ht="30" customHeight="1" thickBot="1" x14ac:dyDescent="0.3">
      <c r="A40" s="249" t="s">
        <v>69</v>
      </c>
      <c r="B40" s="250"/>
      <c r="C40" s="250"/>
      <c r="D40" s="250"/>
      <c r="E40" s="251" t="s">
        <v>23</v>
      </c>
      <c r="F40" s="251"/>
      <c r="G40" s="251" t="s">
        <v>23</v>
      </c>
      <c r="H40" s="251"/>
      <c r="I40" s="252"/>
      <c r="J40" s="252"/>
      <c r="K40" s="252"/>
      <c r="L40" s="253"/>
    </row>
    <row r="41" spans="1:12" ht="65.25" customHeight="1" x14ac:dyDescent="0.25">
      <c r="A41" s="246" t="s">
        <v>70</v>
      </c>
      <c r="B41" s="246"/>
      <c r="C41" s="246"/>
      <c r="D41" s="246"/>
      <c r="E41" s="246"/>
      <c r="F41" s="246"/>
      <c r="G41" s="246"/>
      <c r="H41" s="246"/>
      <c r="I41" s="246"/>
      <c r="J41" s="246"/>
      <c r="K41" s="246"/>
      <c r="L41" s="246"/>
    </row>
  </sheetData>
  <mergeCells count="156">
    <mergeCell ref="A41:L41"/>
    <mergeCell ref="A39:D39"/>
    <mergeCell ref="E39:F39"/>
    <mergeCell ref="G39:H39"/>
    <mergeCell ref="I39:L39"/>
    <mergeCell ref="A40:D40"/>
    <mergeCell ref="E40:F40"/>
    <mergeCell ref="G40:H40"/>
    <mergeCell ref="I40:L40"/>
    <mergeCell ref="A37:D37"/>
    <mergeCell ref="E37:F37"/>
    <mergeCell ref="G37:H37"/>
    <mergeCell ref="I37:L37"/>
    <mergeCell ref="A38:D38"/>
    <mergeCell ref="E38:F38"/>
    <mergeCell ref="G38:H38"/>
    <mergeCell ref="I38:L38"/>
    <mergeCell ref="A35:D35"/>
    <mergeCell ref="E35:F35"/>
    <mergeCell ref="G35:H35"/>
    <mergeCell ref="I35:L35"/>
    <mergeCell ref="A36:D36"/>
    <mergeCell ref="E36:F36"/>
    <mergeCell ref="G36:H36"/>
    <mergeCell ref="I36:L36"/>
    <mergeCell ref="A33:D33"/>
    <mergeCell ref="E33:F33"/>
    <mergeCell ref="G33:H33"/>
    <mergeCell ref="I33:L33"/>
    <mergeCell ref="A34:D34"/>
    <mergeCell ref="E34:F34"/>
    <mergeCell ref="G34:H34"/>
    <mergeCell ref="I34:L34"/>
    <mergeCell ref="A31:D31"/>
    <mergeCell ref="E31:F31"/>
    <mergeCell ref="G31:H31"/>
    <mergeCell ref="I31:L31"/>
    <mergeCell ref="A32:D32"/>
    <mergeCell ref="E32:F32"/>
    <mergeCell ref="G32:H32"/>
    <mergeCell ref="I32:L32"/>
    <mergeCell ref="A29:D29"/>
    <mergeCell ref="E29:F29"/>
    <mergeCell ref="G29:H29"/>
    <mergeCell ref="I29:L29"/>
    <mergeCell ref="A30:D30"/>
    <mergeCell ref="E30:F30"/>
    <mergeCell ref="G30:H30"/>
    <mergeCell ref="I30:L30"/>
    <mergeCell ref="A27:D27"/>
    <mergeCell ref="E27:F27"/>
    <mergeCell ref="G27:H27"/>
    <mergeCell ref="I27:L27"/>
    <mergeCell ref="A28:D28"/>
    <mergeCell ref="E28:F28"/>
    <mergeCell ref="G28:H28"/>
    <mergeCell ref="I28:L28"/>
    <mergeCell ref="A25:D25"/>
    <mergeCell ref="E25:F25"/>
    <mergeCell ref="G25:H25"/>
    <mergeCell ref="I25:L25"/>
    <mergeCell ref="A26:D26"/>
    <mergeCell ref="E26:F26"/>
    <mergeCell ref="G26:H26"/>
    <mergeCell ref="I26:L26"/>
    <mergeCell ref="A23:D23"/>
    <mergeCell ref="E23:F23"/>
    <mergeCell ref="G23:H23"/>
    <mergeCell ref="I23:L23"/>
    <mergeCell ref="A24:D24"/>
    <mergeCell ref="E24:F24"/>
    <mergeCell ref="G24:H24"/>
    <mergeCell ref="I24:L24"/>
    <mergeCell ref="A21:D21"/>
    <mergeCell ref="E21:F21"/>
    <mergeCell ref="G21:H21"/>
    <mergeCell ref="I21:L21"/>
    <mergeCell ref="A22:D22"/>
    <mergeCell ref="E22:F22"/>
    <mergeCell ref="G22:H22"/>
    <mergeCell ref="I22:L22"/>
    <mergeCell ref="A19:D19"/>
    <mergeCell ref="E19:F19"/>
    <mergeCell ref="G19:H19"/>
    <mergeCell ref="I19:L19"/>
    <mergeCell ref="A20:D20"/>
    <mergeCell ref="E20:F20"/>
    <mergeCell ref="G20:H20"/>
    <mergeCell ref="I20:L20"/>
    <mergeCell ref="A17:D17"/>
    <mergeCell ref="E17:F17"/>
    <mergeCell ref="G17:H17"/>
    <mergeCell ref="I17:L17"/>
    <mergeCell ref="A18:D18"/>
    <mergeCell ref="E18:F18"/>
    <mergeCell ref="G18:H18"/>
    <mergeCell ref="I18:L18"/>
    <mergeCell ref="A15:D15"/>
    <mergeCell ref="E15:F15"/>
    <mergeCell ref="G15:H15"/>
    <mergeCell ref="I15:L15"/>
    <mergeCell ref="A16:D16"/>
    <mergeCell ref="E16:F16"/>
    <mergeCell ref="G16:H16"/>
    <mergeCell ref="I16:L16"/>
    <mergeCell ref="A13:D13"/>
    <mergeCell ref="E13:F13"/>
    <mergeCell ref="G13:H13"/>
    <mergeCell ref="I13:L13"/>
    <mergeCell ref="A14:D14"/>
    <mergeCell ref="E14:F14"/>
    <mergeCell ref="G14:H14"/>
    <mergeCell ref="I14:L14"/>
    <mergeCell ref="A11:D11"/>
    <mergeCell ref="E11:F11"/>
    <mergeCell ref="G11:H11"/>
    <mergeCell ref="I11:L11"/>
    <mergeCell ref="A12:D12"/>
    <mergeCell ref="E12:F12"/>
    <mergeCell ref="G12:H12"/>
    <mergeCell ref="I12:L12"/>
    <mergeCell ref="A9:D9"/>
    <mergeCell ref="E9:F9"/>
    <mergeCell ref="G9:H9"/>
    <mergeCell ref="I9:L9"/>
    <mergeCell ref="A10:D10"/>
    <mergeCell ref="E10:F10"/>
    <mergeCell ref="G10:H10"/>
    <mergeCell ref="I10:L10"/>
    <mergeCell ref="A7:D7"/>
    <mergeCell ref="E7:F7"/>
    <mergeCell ref="G7:H7"/>
    <mergeCell ref="I7:L7"/>
    <mergeCell ref="A8:D8"/>
    <mergeCell ref="E8:F8"/>
    <mergeCell ref="G8:H8"/>
    <mergeCell ref="I8:L8"/>
    <mergeCell ref="A6:D6"/>
    <mergeCell ref="E6:F6"/>
    <mergeCell ref="G6:H6"/>
    <mergeCell ref="I6:L6"/>
    <mergeCell ref="A3:B3"/>
    <mergeCell ref="C3:G3"/>
    <mergeCell ref="H3:I3"/>
    <mergeCell ref="J3:L3"/>
    <mergeCell ref="A4:E4"/>
    <mergeCell ref="F4:L4"/>
    <mergeCell ref="B1:C1"/>
    <mergeCell ref="E1:G1"/>
    <mergeCell ref="I1:L1"/>
    <mergeCell ref="A2:B2"/>
    <mergeCell ref="C2:G2"/>
    <mergeCell ref="H2:I2"/>
    <mergeCell ref="J2:L2"/>
    <mergeCell ref="A5:E5"/>
    <mergeCell ref="F5:L5"/>
  </mergeCells>
  <conditionalFormatting sqref="A17:J18 G9:J9 E7:J7 A40:D40 A24:D28 A12:D12 A13:F16 I12:J16 A30:D37">
    <cfRule type="expression" dxfId="50" priority="35">
      <formula>$C$3&lt;&gt;$Q$14</formula>
    </cfRule>
  </conditionalFormatting>
  <conditionalFormatting sqref="G37">
    <cfRule type="cellIs" dxfId="49" priority="49" stopIfTrue="1" operator="equal">
      <formula>"No"</formula>
    </cfRule>
    <cfRule type="cellIs" dxfId="48" priority="50" stopIfTrue="1" operator="equal">
      <formula>"Yes"</formula>
    </cfRule>
  </conditionalFormatting>
  <conditionalFormatting sqref="G37">
    <cfRule type="cellIs" dxfId="47" priority="47" stopIfTrue="1" operator="equal">
      <formula>"N/A"</formula>
    </cfRule>
    <cfRule type="cellIs" dxfId="46" priority="48" stopIfTrue="1" operator="equal">
      <formula>"Yes"</formula>
    </cfRule>
  </conditionalFormatting>
  <conditionalFormatting sqref="A19:D22">
    <cfRule type="expression" dxfId="45" priority="46">
      <formula>$C$3&lt;&gt;$Q$14</formula>
    </cfRule>
  </conditionalFormatting>
  <conditionalFormatting sqref="G19:J22">
    <cfRule type="expression" dxfId="44" priority="45">
      <formula>$C$3&lt;&gt;$Q$14</formula>
    </cfRule>
  </conditionalFormatting>
  <conditionalFormatting sqref="I24:L24 E40:L40 E25:L28 E30:L37">
    <cfRule type="expression" dxfId="43" priority="44">
      <formula>$C$3&lt;&gt;$Q$14</formula>
    </cfRule>
  </conditionalFormatting>
  <conditionalFormatting sqref="E24:H24">
    <cfRule type="cellIs" dxfId="42" priority="41" operator="between">
      <formula>0.01</formula>
      <formula>59</formula>
    </cfRule>
    <cfRule type="cellIs" dxfId="41" priority="42" operator="between">
      <formula>60</formula>
      <formula>74</formula>
    </cfRule>
    <cfRule type="cellIs" dxfId="40" priority="43" operator="greaterThanOrEqual">
      <formula>75</formula>
    </cfRule>
  </conditionalFormatting>
  <conditionalFormatting sqref="A6:D6">
    <cfRule type="expression" dxfId="39" priority="40">
      <formula>$C$3&lt;&gt;$Q$14</formula>
    </cfRule>
  </conditionalFormatting>
  <conditionalFormatting sqref="E6:F6">
    <cfRule type="expression" dxfId="38" priority="39">
      <formula>$C$3&lt;&gt;$Q$14</formula>
    </cfRule>
  </conditionalFormatting>
  <conditionalFormatting sqref="G6:J6">
    <cfRule type="expression" dxfId="37" priority="38">
      <formula>$C$3&lt;&gt;$Q$14</formula>
    </cfRule>
  </conditionalFormatting>
  <conditionalFormatting sqref="A7:D9">
    <cfRule type="expression" dxfId="36" priority="37">
      <formula>$C$3&lt;&gt;$Q$14</formula>
    </cfRule>
  </conditionalFormatting>
  <conditionalFormatting sqref="E9:F9">
    <cfRule type="expression" dxfId="35" priority="36">
      <formula>$C$3&lt;&gt;$Q$14</formula>
    </cfRule>
  </conditionalFormatting>
  <conditionalFormatting sqref="E19:F22">
    <cfRule type="expression" dxfId="34" priority="34">
      <formula>$C$3&lt;&gt;$Q$14</formula>
    </cfRule>
  </conditionalFormatting>
  <conditionalFormatting sqref="G8:J8">
    <cfRule type="expression" dxfId="33" priority="32">
      <formula>$C$3&lt;&gt;$Q$14</formula>
    </cfRule>
  </conditionalFormatting>
  <conditionalFormatting sqref="E8:F8">
    <cfRule type="expression" dxfId="32" priority="33">
      <formula>$C$3&lt;&gt;$Q$14</formula>
    </cfRule>
  </conditionalFormatting>
  <conditionalFormatting sqref="I11:J11">
    <cfRule type="expression" dxfId="31" priority="29">
      <formula>$C$3&lt;&gt;$Q$14</formula>
    </cfRule>
  </conditionalFormatting>
  <conditionalFormatting sqref="A11:D11">
    <cfRule type="expression" dxfId="30" priority="31">
      <formula>$C$3&lt;&gt;$Q$14</formula>
    </cfRule>
  </conditionalFormatting>
  <conditionalFormatting sqref="E11:F11">
    <cfRule type="expression" dxfId="29" priority="30">
      <formula>$C$3&lt;&gt;$Q$14</formula>
    </cfRule>
  </conditionalFormatting>
  <conditionalFormatting sqref="G10:J10">
    <cfRule type="expression" dxfId="28" priority="26">
      <formula>$C$3&lt;&gt;$Q$14</formula>
    </cfRule>
  </conditionalFormatting>
  <conditionalFormatting sqref="A10:D10">
    <cfRule type="expression" dxfId="27" priority="28">
      <formula>$C$3&lt;&gt;$Q$14</formula>
    </cfRule>
  </conditionalFormatting>
  <conditionalFormatting sqref="E10:F10">
    <cfRule type="expression" dxfId="26" priority="27">
      <formula>$C$3&lt;&gt;$Q$14</formula>
    </cfRule>
  </conditionalFormatting>
  <conditionalFormatting sqref="A20:D22">
    <cfRule type="expression" dxfId="25" priority="24">
      <formula>$C$3&lt;&gt;$Q$14</formula>
    </cfRule>
  </conditionalFormatting>
  <conditionalFormatting sqref="E20:L22">
    <cfRule type="expression" dxfId="24" priority="25">
      <formula>$C$3&lt;&gt;$Q$14</formula>
    </cfRule>
  </conditionalFormatting>
  <conditionalFormatting sqref="A21:D22">
    <cfRule type="expression" dxfId="23" priority="22">
      <formula>$C$3&lt;&gt;$Q$14</formula>
    </cfRule>
  </conditionalFormatting>
  <conditionalFormatting sqref="E21:L22">
    <cfRule type="expression" dxfId="22" priority="23">
      <formula>$C$3&lt;&gt;$Q$14</formula>
    </cfRule>
  </conditionalFormatting>
  <conditionalFormatting sqref="A22:D22">
    <cfRule type="expression" dxfId="21" priority="20">
      <formula>$C$3&lt;&gt;$Q$14</formula>
    </cfRule>
  </conditionalFormatting>
  <conditionalFormatting sqref="E22:L22">
    <cfRule type="expression" dxfId="20" priority="21">
      <formula>$C$3&lt;&gt;$Q$14</formula>
    </cfRule>
  </conditionalFormatting>
  <conditionalFormatting sqref="A36:D36">
    <cfRule type="expression" dxfId="19" priority="18">
      <formula>$C$3&lt;&gt;$Q$14</formula>
    </cfRule>
  </conditionalFormatting>
  <conditionalFormatting sqref="E36:L36">
    <cfRule type="expression" dxfId="18" priority="19">
      <formula>$C$3&lt;&gt;$Q$14</formula>
    </cfRule>
  </conditionalFormatting>
  <conditionalFormatting sqref="A39:D39">
    <cfRule type="expression" dxfId="17" priority="16">
      <formula>$C$3&lt;&gt;$Q$14</formula>
    </cfRule>
  </conditionalFormatting>
  <conditionalFormatting sqref="E39:L39">
    <cfRule type="expression" dxfId="16" priority="17">
      <formula>$C$3&lt;&gt;$Q$14</formula>
    </cfRule>
  </conditionalFormatting>
  <conditionalFormatting sqref="A23:D23">
    <cfRule type="expression" dxfId="15" priority="15">
      <formula>$C$3&lt;&gt;$Q$14</formula>
    </cfRule>
  </conditionalFormatting>
  <conditionalFormatting sqref="I23:L23">
    <cfRule type="expression" dxfId="14" priority="14">
      <formula>$C$3&lt;&gt;$Q$14</formula>
    </cfRule>
  </conditionalFormatting>
  <conditionalFormatting sqref="E23:H23">
    <cfRule type="cellIs" dxfId="13" priority="11" operator="between">
      <formula>0.01</formula>
      <formula>59</formula>
    </cfRule>
    <cfRule type="cellIs" dxfId="12" priority="12" operator="between">
      <formula>60</formula>
      <formula>74</formula>
    </cfRule>
    <cfRule type="cellIs" dxfId="11" priority="13" operator="greaterThanOrEqual">
      <formula>75</formula>
    </cfRule>
  </conditionalFormatting>
  <conditionalFormatting sqref="A29:D29">
    <cfRule type="expression" dxfId="10" priority="10">
      <formula>$C$3&lt;&gt;$Q$14</formula>
    </cfRule>
  </conditionalFormatting>
  <conditionalFormatting sqref="E29:L29">
    <cfRule type="expression" dxfId="9" priority="9">
      <formula>$C$3&lt;&gt;$Q$14</formula>
    </cfRule>
  </conditionalFormatting>
  <conditionalFormatting sqref="E23:H24">
    <cfRule type="expression" dxfId="8" priority="51">
      <formula>AND($C$3&lt;&gt;$Q$14,$G$68&lt;0.01)</formula>
    </cfRule>
  </conditionalFormatting>
  <conditionalFormatting sqref="A38:D38">
    <cfRule type="expression" dxfId="7" priority="7">
      <formula>$C$3&lt;&gt;$Q$14</formula>
    </cfRule>
  </conditionalFormatting>
  <conditionalFormatting sqref="E38:L38">
    <cfRule type="expression" dxfId="6" priority="8">
      <formula>$C$3&lt;&gt;$Q$14</formula>
    </cfRule>
  </conditionalFormatting>
  <conditionalFormatting sqref="A38:D38">
    <cfRule type="expression" dxfId="5" priority="5">
      <formula>$C$3&lt;&gt;$Q$14</formula>
    </cfRule>
  </conditionalFormatting>
  <conditionalFormatting sqref="E38:L38">
    <cfRule type="expression" dxfId="4" priority="6">
      <formula>$C$3&lt;&gt;$Q$14</formula>
    </cfRule>
  </conditionalFormatting>
  <conditionalFormatting sqref="E12:F12">
    <cfRule type="expression" dxfId="3" priority="4">
      <formula>$C$3&lt;&gt;$Q$14</formula>
    </cfRule>
  </conditionalFormatting>
  <conditionalFormatting sqref="G13:H16">
    <cfRule type="expression" dxfId="2" priority="3">
      <formula>$C$3&lt;&gt;$Q$14</formula>
    </cfRule>
  </conditionalFormatting>
  <conditionalFormatting sqref="G11:H11">
    <cfRule type="expression" dxfId="1" priority="2">
      <formula>$C$3&lt;&gt;$Q$14</formula>
    </cfRule>
  </conditionalFormatting>
  <conditionalFormatting sqref="G12:H12">
    <cfRule type="expression" dxfId="0" priority="1">
      <formula>$C$3&lt;&gt;$Q$14</formula>
    </cfRule>
  </conditionalFormatting>
  <dataValidations count="1">
    <dataValidation allowBlank="1" showInputMessage="1" showErrorMessage="1" prompt="Enter issues specific to your Order / LTA.  i.e. Free Hardware, Change Clause, etc" sqref="A20:A22 A27 A32 A36:A40" xr:uid="{FAE0BF27-FCFC-4CAD-ADAC-7500A6FD792A}"/>
  </dataValidations>
  <pageMargins left="0.7" right="0.7" top="0.75" bottom="0.75" header="0.3" footer="0.3"/>
  <pageSetup scale="75" fitToHeight="0" orientation="portrait" r:id="rId1"/>
  <headerFooter>
    <oddFooter>&amp;LForm SCMP 7.4 (d)&amp;CNeg Plan &amp;
Agreement Scorecard Calculator&amp;RRevision Original
Effective Date 09/01/2021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3"/>
  <sheetViews>
    <sheetView tabSelected="1" zoomScale="90" zoomScaleNormal="90" workbookViewId="0">
      <selection activeCell="J8" sqref="J8"/>
    </sheetView>
  </sheetViews>
  <sheetFormatPr defaultColWidth="9" defaultRowHeight="14.25" x14ac:dyDescent="0.2"/>
  <cols>
    <col min="1" max="1" width="17.25" style="70" customWidth="1"/>
    <col min="2" max="2" width="7.25" style="70" customWidth="1"/>
    <col min="3" max="3" width="25.625" style="70" customWidth="1"/>
    <col min="4" max="4" width="49.625" style="70" customWidth="1"/>
    <col min="5" max="9" width="12.75" style="70" customWidth="1"/>
    <col min="10" max="16384" width="9" style="70"/>
  </cols>
  <sheetData>
    <row r="1" spans="1:10" ht="26.45" customHeight="1" x14ac:dyDescent="0.2">
      <c r="B1" s="254" t="s">
        <v>71</v>
      </c>
      <c r="C1" s="256"/>
      <c r="D1" s="129"/>
      <c r="E1" s="254" t="s">
        <v>72</v>
      </c>
      <c r="F1" s="255"/>
      <c r="G1" s="256"/>
      <c r="H1" s="257" t="s">
        <v>23</v>
      </c>
      <c r="I1" s="258"/>
    </row>
    <row r="2" spans="1:10" x14ac:dyDescent="0.2">
      <c r="B2" s="67"/>
      <c r="C2" s="72"/>
      <c r="D2" s="68"/>
      <c r="E2" s="68"/>
      <c r="F2" s="68"/>
      <c r="G2" s="68"/>
      <c r="H2" s="68"/>
      <c r="I2" s="69"/>
    </row>
    <row r="3" spans="1:10" s="74" customFormat="1" ht="31.5" x14ac:dyDescent="0.2">
      <c r="A3" s="73"/>
      <c r="B3" s="87" t="s">
        <v>73</v>
      </c>
      <c r="C3" s="76" t="s">
        <v>74</v>
      </c>
      <c r="D3" s="77" t="s">
        <v>75</v>
      </c>
      <c r="E3" s="77" t="s">
        <v>76</v>
      </c>
      <c r="F3" s="77" t="s">
        <v>77</v>
      </c>
      <c r="G3" s="77" t="s">
        <v>78</v>
      </c>
      <c r="H3" s="77" t="s">
        <v>79</v>
      </c>
      <c r="I3" s="77" t="s">
        <v>80</v>
      </c>
    </row>
    <row r="4" spans="1:10" ht="15" customHeight="1" x14ac:dyDescent="0.2">
      <c r="A4" s="268" t="s">
        <v>81</v>
      </c>
      <c r="B4" s="88">
        <v>1</v>
      </c>
      <c r="C4" s="78" t="s">
        <v>82</v>
      </c>
      <c r="D4" s="139" t="s">
        <v>145</v>
      </c>
      <c r="E4" s="191">
        <f>IF(D4='Scoring Inputs 2'!B2,'Scoring Inputs 2'!$B$1,IF(D4='Scoring Inputs 2'!C2,'Scoring Inputs 2'!$C$1,IF(D4='Scoring Inputs 2'!D2,'Scoring Inputs 2'!$D$1,IF(D4='Scoring Inputs 2'!E2,'Scoring Inputs 2'!$E$1,IF(D4='Scoring Inputs 2'!F2,'Scoring Inputs 2'!$F$1,IF(D4='Scoring Inputs 2'!G2,'Scoring Inputs 2'!$G$1,IF(D4='Scoring Inputs 2'!H2,'Scoring Inputs 2'!$H$1,IF(D4='Scoring Inputs 2'!I2,'Scoring Inputs 2'!$I$1))))))))</f>
        <v>2</v>
      </c>
      <c r="F4" s="141">
        <v>0.08</v>
      </c>
      <c r="G4" s="271">
        <v>7.0000000000000007E-2</v>
      </c>
      <c r="H4" s="142">
        <f>E4*F4</f>
        <v>0.16</v>
      </c>
      <c r="I4" s="265">
        <f>((E4+E5+E6)/3)*G4</f>
        <v>0.28000000000000003</v>
      </c>
      <c r="J4" s="70" t="s">
        <v>84</v>
      </c>
    </row>
    <row r="5" spans="1:10" ht="15" customHeight="1" x14ac:dyDescent="0.2">
      <c r="A5" s="269"/>
      <c r="B5" s="89">
        <v>2</v>
      </c>
      <c r="C5" s="79" t="s">
        <v>85</v>
      </c>
      <c r="D5" s="143">
        <v>0.04</v>
      </c>
      <c r="E5" s="191">
        <f>IF(D5='Scoring Inputs 2'!B4,'Scoring Inputs 2'!$B$3,IF(D5='Scoring Inputs 2'!C4,'Scoring Inputs 2'!$C$3,IF(D5='Scoring Inputs 2'!D4,'Scoring Inputs 2'!$D$3,IF(D5='Scoring Inputs 2'!E4,'Scoring Inputs 2'!$E$3,IF(D5='Scoring Inputs 2'!F4,'Scoring Inputs 2'!$F$3,IF(D5='Scoring Inputs 2'!G4,'Scoring Inputs 2'!$G$3,IF(D5='Scoring Inputs 2'!H4,'Scoring Inputs 2'!$H$3,IF(D5='Scoring Inputs 2'!I4,'Scoring Inputs 2'!$I$3))))))))</f>
        <v>3</v>
      </c>
      <c r="F5" s="144">
        <v>0.08</v>
      </c>
      <c r="G5" s="272"/>
      <c r="H5" s="145">
        <f t="shared" ref="H5:H38" si="0">E5*F5</f>
        <v>0.24</v>
      </c>
      <c r="I5" s="266"/>
    </row>
    <row r="6" spans="1:10" ht="15" customHeight="1" x14ac:dyDescent="0.2">
      <c r="A6" s="269"/>
      <c r="B6" s="89">
        <v>3</v>
      </c>
      <c r="C6" s="79" t="s">
        <v>87</v>
      </c>
      <c r="D6" s="143" t="s">
        <v>86</v>
      </c>
      <c r="E6" s="140">
        <f>IF(D6='Scoring Inputs 2'!B5,'Scoring Inputs 2'!$B$3,IF(D6='Scoring Inputs 2'!C5,'Scoring Inputs 2'!$C$3,IF(D6='Scoring Inputs 2'!D5,'Scoring Inputs 2'!$D$3,IF(D6='Scoring Inputs 2'!E5,'Scoring Inputs 2'!$E$3,IF(D6='Scoring Inputs 2'!F5,'Scoring Inputs 2'!$F$3,IF(D6='Scoring Inputs 2'!G4,'Scoring Inputs 2'!$G$3,IF(D6='Scoring Inputs 2'!H4,'Scoring Inputs 2'!$H$3,IF(D6='Scoring Inputs 2'!I5,'Scoring Inputs 2'!$I$3))))))))</f>
        <v>7</v>
      </c>
      <c r="F6" s="144">
        <v>0.08</v>
      </c>
      <c r="G6" s="273"/>
      <c r="H6" s="145">
        <f t="shared" si="0"/>
        <v>0.56000000000000005</v>
      </c>
      <c r="I6" s="266"/>
    </row>
    <row r="7" spans="1:10" ht="15" customHeight="1" x14ac:dyDescent="0.2">
      <c r="A7" s="269"/>
      <c r="B7" s="89">
        <v>4</v>
      </c>
      <c r="C7" s="79" t="s">
        <v>88</v>
      </c>
      <c r="D7" s="143" t="s">
        <v>86</v>
      </c>
      <c r="E7" s="140">
        <f>IF(D7='Scoring Inputs 2'!B7,'Scoring Inputs 2'!$B$6,IF(D7='Scoring Inputs 2'!C7,'Scoring Inputs 2'!$C$6,IF(D7='Scoring Inputs 2'!D7,'Scoring Inputs 2'!$D$6,IF(D7='Scoring Inputs 2'!E7,'Scoring Inputs 2'!$E$6,IF(D7='Scoring Inputs 2'!F7,'Scoring Inputs 2'!$F$6,IF(D7='Scoring Inputs 2'!G7,'Scoring Inputs 2'!$G$6,IF(D7='Scoring Inputs 2'!H7,'Scoring Inputs 2'!$H$6,IF(D7='Scoring Inputs 2'!I7,'Scoring Inputs 2'!$I$6,FALSE))))))))</f>
        <v>7</v>
      </c>
      <c r="F7" s="144">
        <v>0.06</v>
      </c>
      <c r="G7" s="267">
        <v>7.0000000000000007E-2</v>
      </c>
      <c r="H7" s="145">
        <f t="shared" si="0"/>
        <v>0.42</v>
      </c>
      <c r="I7" s="266">
        <f>((E7+E8)/2)*G7</f>
        <v>0.49000000000000005</v>
      </c>
    </row>
    <row r="8" spans="1:10" ht="15" customHeight="1" x14ac:dyDescent="0.2">
      <c r="A8" s="269"/>
      <c r="B8" s="89">
        <v>5</v>
      </c>
      <c r="C8" s="79" t="s">
        <v>89</v>
      </c>
      <c r="D8" s="146" t="s">
        <v>86</v>
      </c>
      <c r="E8" s="140">
        <f>IF(D8='Scoring Inputs 2'!B8,'Scoring Inputs 2'!$B$6,IF(D8='Scoring Inputs 2'!C8,'Scoring Inputs 2'!$C$6,IF(D8='Scoring Inputs 2'!D8,'Scoring Inputs 2'!$D$6,IF(D8='Scoring Inputs 2'!E8,'Scoring Inputs 2'!$E$6,IF(D8='Scoring Inputs 2'!F8,'Scoring Inputs 2'!$F$6,IF(D8='Scoring Inputs 2'!G8,'Scoring Inputs 2'!$G$6,IF(D8='Scoring Inputs 2'!H8,'Scoring Inputs 2'!$H$6,IF(D8='Scoring Inputs 2'!I8,'Scoring Inputs 2'!$I$6,FALSE))))))))</f>
        <v>7</v>
      </c>
      <c r="F8" s="144">
        <v>0.06</v>
      </c>
      <c r="G8" s="267"/>
      <c r="H8" s="145">
        <f t="shared" si="0"/>
        <v>0.42</v>
      </c>
      <c r="I8" s="266"/>
    </row>
    <row r="9" spans="1:10" ht="15" customHeight="1" x14ac:dyDescent="0.2">
      <c r="A9" s="269"/>
      <c r="B9" s="89">
        <v>6</v>
      </c>
      <c r="C9" s="79" t="s">
        <v>90</v>
      </c>
      <c r="D9" s="143" t="s">
        <v>86</v>
      </c>
      <c r="E9" s="140">
        <f>IF(D9='Scoring Inputs 2'!B9,'Scoring Inputs 2'!$B$6,IF(D9='Scoring Inputs 2'!C9,'Scoring Inputs 2'!$C$6,IF(D9='Scoring Inputs 2'!D9,'Scoring Inputs 2'!$D$6,IF(D9='Scoring Inputs 2'!E9,'Scoring Inputs 2'!$E$6,IF(D9='Scoring Inputs 2'!F9,'Scoring Inputs 2'!$F$6,IF(D9='Scoring Inputs 2'!G9,'Scoring Inputs 2'!$G$6,IF(D9='Scoring Inputs 2'!H9,'Scoring Inputs 2'!$H$6,IF(D9='Scoring Inputs 2'!I9,'Scoring Inputs 2'!$I$6,FALSE))))))))</f>
        <v>7</v>
      </c>
      <c r="F9" s="144">
        <v>1.6E-2</v>
      </c>
      <c r="G9" s="147"/>
      <c r="H9" s="145">
        <f t="shared" si="0"/>
        <v>0.112</v>
      </c>
      <c r="I9" s="148"/>
    </row>
    <row r="10" spans="1:10" ht="15" customHeight="1" x14ac:dyDescent="0.2">
      <c r="A10" s="269"/>
      <c r="B10" s="89">
        <v>7</v>
      </c>
      <c r="C10" s="79" t="s">
        <v>91</v>
      </c>
      <c r="D10" s="143" t="s">
        <v>86</v>
      </c>
      <c r="E10" s="140">
        <f>IF(D10='Scoring Inputs 2'!B10,'Scoring Inputs 2'!$B$6,IF(D10='Scoring Inputs 2'!C10,'Scoring Inputs 2'!$C$6,IF(D10='Scoring Inputs 2'!D10,'Scoring Inputs 2'!$D$6,IF(D10='Scoring Inputs 2'!E10,'Scoring Inputs 2'!$E$6,IF(D10='Scoring Inputs 2'!F10,'Scoring Inputs 2'!$F$6,IF(D10='Scoring Inputs 2'!G10,'Scoring Inputs 2'!$G$6,IF(D10='Scoring Inputs 2'!H10,'Scoring Inputs 2'!$H$6,IF(D10='Scoring Inputs 2'!I10,'Scoring Inputs 2'!$I$6,FALSE))))))))</f>
        <v>7</v>
      </c>
      <c r="F10" s="144">
        <v>1.6E-2</v>
      </c>
      <c r="G10" s="149">
        <v>0.04</v>
      </c>
      <c r="H10" s="145">
        <f t="shared" si="0"/>
        <v>0.112</v>
      </c>
      <c r="I10" s="138">
        <f>E10*G10</f>
        <v>0.28000000000000003</v>
      </c>
    </row>
    <row r="11" spans="1:10" ht="15" customHeight="1" x14ac:dyDescent="0.2">
      <c r="A11" s="270"/>
      <c r="B11" s="90">
        <v>8</v>
      </c>
      <c r="C11" s="80" t="s">
        <v>92</v>
      </c>
      <c r="D11" s="150" t="s">
        <v>93</v>
      </c>
      <c r="E11" s="191">
        <f>IF(D11='Scoring Inputs 2'!B12,'Scoring Inputs 2'!$B$11,IF(D11='Scoring Inputs 2'!C12,'Scoring Inputs 2'!$C$11,IF(D11='Scoring Inputs 2'!D12,'Scoring Inputs 2'!$D$11,IF(D11='Scoring Inputs 2'!E12,'Scoring Inputs 2'!$E$11,IF(D11='Scoring Inputs 2'!F12,'Scoring Inputs 2'!$F$11,IF(D11='Scoring Inputs 2'!G12,'Scoring Inputs 2'!$G$11,IF(D11='Scoring Inputs 2'!H12,'Scoring Inputs 2'!$H$11,IF(D11='Scoring Inputs 2'!I12,'Scoring Inputs 2'!$I$11,FALSE))))))))</f>
        <v>1</v>
      </c>
      <c r="F11" s="151">
        <v>8.0000000000000002E-3</v>
      </c>
      <c r="G11" s="152">
        <v>0.04</v>
      </c>
      <c r="H11" s="153">
        <f t="shared" si="0"/>
        <v>8.0000000000000002E-3</v>
      </c>
      <c r="I11" s="154">
        <f>E11*G11</f>
        <v>0.04</v>
      </c>
    </row>
    <row r="12" spans="1:10" ht="15" x14ac:dyDescent="0.2">
      <c r="A12" s="259" t="s">
        <v>94</v>
      </c>
      <c r="B12" s="91">
        <v>9</v>
      </c>
      <c r="C12" s="81" t="s">
        <v>95</v>
      </c>
      <c r="D12" s="155">
        <v>1</v>
      </c>
      <c r="E12" s="156">
        <f>IF(D12='Scoring Inputs 2'!B14,'Scoring Inputs 2'!B13,IF(D12='Scoring Inputs 2'!C14,'Scoring Inputs 2'!C13,IF(D12='Scoring Inputs 2'!D14,'Scoring Inputs 2'!D13,IF(D12='Scoring Inputs 2'!E14,'Scoring Inputs 2'!E13,IF(D12='Scoring Inputs 2'!F14,'Scoring Inputs 2'!F13,IF(D12='Scoring Inputs 2'!G14,'Scoring Inputs 2'!G13,IF(D12='Scoring Inputs 2'!H14,'Scoring Inputs 2'!H13,IF(D12='Scoring Inputs 2'!I14,'Scoring Inputs 2'!I13,0))))))))</f>
        <v>7</v>
      </c>
      <c r="F12" s="157">
        <v>8.0000000000000002E-3</v>
      </c>
      <c r="G12" s="158"/>
      <c r="H12" s="159">
        <f t="shared" si="0"/>
        <v>5.6000000000000001E-2</v>
      </c>
      <c r="I12" s="160"/>
    </row>
    <row r="13" spans="1:10" ht="15" x14ac:dyDescent="0.2">
      <c r="A13" s="260"/>
      <c r="B13" s="92">
        <v>10</v>
      </c>
      <c r="C13" s="82" t="s">
        <v>96</v>
      </c>
      <c r="D13" s="146" t="s">
        <v>97</v>
      </c>
      <c r="E13" s="161">
        <f>IF(D13='Scoring Inputs 2'!B16,'Scoring Inputs 2'!B15,IF(D13='Scoring Inputs 2'!C16,'Scoring Inputs 2'!C15,IF(D13='Scoring Inputs 2'!D16,'Scoring Inputs 2'!D15,IF(D13='Scoring Inputs 2'!E16,'Scoring Inputs 2'!E15,IF(D13='Scoring Inputs 2'!F16,'Scoring Inputs 2'!F15,IF(D13='Scoring Inputs 2'!G16,'Scoring Inputs 2'!G15,IF(D13='Scoring Inputs 2'!#REF!,'Scoring Inputs 2'!#REF!,0)))))))</f>
        <v>7</v>
      </c>
      <c r="F13" s="162">
        <v>0.06</v>
      </c>
      <c r="G13" s="163">
        <v>7.0000000000000007E-2</v>
      </c>
      <c r="H13" s="164">
        <f t="shared" si="0"/>
        <v>0.42</v>
      </c>
      <c r="I13" s="165">
        <f t="shared" ref="I13:I37" si="1">E13*G13</f>
        <v>0.49000000000000005</v>
      </c>
    </row>
    <row r="14" spans="1:10" ht="15" x14ac:dyDescent="0.2">
      <c r="A14" s="260"/>
      <c r="B14" s="92">
        <v>11</v>
      </c>
      <c r="C14" s="82" t="s">
        <v>98</v>
      </c>
      <c r="D14" s="146" t="s">
        <v>99</v>
      </c>
      <c r="E14" s="161">
        <f>IF(D14='Scoring Inputs 2'!B18,'Scoring Inputs 2'!B17,IF(D14='Scoring Inputs 2'!C18,'Scoring Inputs 2'!C17,IF(D14='Scoring Inputs 2'!D18,'Scoring Inputs 2'!D17,IF(D14='Scoring Inputs 2'!E18,'Scoring Inputs 2'!E17,IF(D14='Scoring Inputs 2'!F18,'Scoring Inputs 2'!F17,IF(D14='Scoring Inputs 2'!G18,'Scoring Inputs 2'!G17,IF(D14='Scoring Inputs 2'!H18,'Scoring Inputs 2'!H17,IF(D14='Scoring Inputs 2'!I18,'Scoring Inputs 2'!I17,0))))))))</f>
        <v>7</v>
      </c>
      <c r="F14" s="162">
        <v>4.0000000000000008E-2</v>
      </c>
      <c r="G14" s="163">
        <v>0.03</v>
      </c>
      <c r="H14" s="164">
        <f t="shared" si="0"/>
        <v>0.28000000000000003</v>
      </c>
      <c r="I14" s="165">
        <f t="shared" si="1"/>
        <v>0.21</v>
      </c>
    </row>
    <row r="15" spans="1:10" ht="15" x14ac:dyDescent="0.2">
      <c r="A15" s="260"/>
      <c r="B15" s="92">
        <v>12</v>
      </c>
      <c r="C15" s="82" t="s">
        <v>100</v>
      </c>
      <c r="D15" s="146" t="s">
        <v>101</v>
      </c>
      <c r="E15" s="161">
        <f>IF(D15='Scoring Inputs 2'!B20,'Scoring Inputs 2'!B19,IF(D15='Scoring Inputs 2'!C20,'Scoring Inputs 2'!C19,IF(D15='Scoring Inputs 2'!D20,'Scoring Inputs 2'!D19,IF(D15='Scoring Inputs 2'!E20,'Scoring Inputs 2'!E19,IF(D15='Scoring Inputs 2'!F20,'Scoring Inputs 2'!F19,IF(D15='Scoring Inputs 2'!G20,'Scoring Inputs 2'!G19,0))))))</f>
        <v>7</v>
      </c>
      <c r="F15" s="162">
        <v>4.0000000000000008E-2</v>
      </c>
      <c r="G15" s="147"/>
      <c r="H15" s="164">
        <f t="shared" si="0"/>
        <v>0.28000000000000003</v>
      </c>
      <c r="I15" s="148"/>
    </row>
    <row r="16" spans="1:10" ht="15" x14ac:dyDescent="0.2">
      <c r="A16" s="260"/>
      <c r="B16" s="92">
        <v>13</v>
      </c>
      <c r="C16" s="82" t="s">
        <v>102</v>
      </c>
      <c r="D16" s="146" t="s">
        <v>103</v>
      </c>
      <c r="E16" s="161">
        <f>IF(D16='Scoring Inputs 2'!B22,'Scoring Inputs 2'!B21,IF(D16='Scoring Inputs 2'!C22,'Scoring Inputs 2'!C21,IF(D16='Scoring Inputs 2'!D22,'Scoring Inputs 2'!D21,0)))</f>
        <v>7</v>
      </c>
      <c r="F16" s="162">
        <v>8.0000000000000002E-3</v>
      </c>
      <c r="G16" s="147"/>
      <c r="H16" s="164">
        <f t="shared" si="0"/>
        <v>5.6000000000000001E-2</v>
      </c>
      <c r="I16" s="148"/>
    </row>
    <row r="17" spans="1:9" ht="15" x14ac:dyDescent="0.2">
      <c r="A17" s="260"/>
      <c r="B17" s="92">
        <v>14</v>
      </c>
      <c r="C17" s="82" t="s">
        <v>104</v>
      </c>
      <c r="D17" s="146" t="s">
        <v>105</v>
      </c>
      <c r="E17" s="161">
        <f>IF(D17='Scoring Inputs 2'!B24,'Scoring Inputs 2'!B23,IF(D17='Scoring Inputs 2'!C24,'Scoring Inputs 2'!C23,IF(D17='Scoring Inputs 2'!D24,'Scoring Inputs 2'!D23,IF(D17='Scoring Inputs 2'!E24,'Scoring Inputs 2'!E23,0))))</f>
        <v>7</v>
      </c>
      <c r="F17" s="162">
        <v>4.0000000000000008E-2</v>
      </c>
      <c r="G17" s="163">
        <v>0.05</v>
      </c>
      <c r="H17" s="164">
        <f t="shared" si="0"/>
        <v>0.28000000000000003</v>
      </c>
      <c r="I17" s="165">
        <f t="shared" si="1"/>
        <v>0.35000000000000003</v>
      </c>
    </row>
    <row r="18" spans="1:9" ht="15" x14ac:dyDescent="0.2">
      <c r="A18" s="260"/>
      <c r="B18" s="92">
        <v>15</v>
      </c>
      <c r="C18" s="82" t="s">
        <v>106</v>
      </c>
      <c r="D18" s="146" t="s">
        <v>107</v>
      </c>
      <c r="E18" s="161">
        <f>IF(D18='Scoring Inputs 2'!B26,'Scoring Inputs 2'!B25,IF(D18='Scoring Inputs 2'!C26,'Scoring Inputs 2'!C25,IF(D18='Scoring Inputs 2'!D26,'Scoring Inputs 2'!D25,IF(D18='Scoring Inputs 2'!E26,'Scoring Inputs 2'!E25,IF(D18='Scoring Inputs 2'!F26,'Scoring Inputs 2'!F25,0)))))</f>
        <v>7</v>
      </c>
      <c r="F18" s="162">
        <v>2.0000000000000004E-2</v>
      </c>
      <c r="G18" s="163">
        <v>0.04</v>
      </c>
      <c r="H18" s="164">
        <f t="shared" si="0"/>
        <v>0.14000000000000001</v>
      </c>
      <c r="I18" s="165">
        <f t="shared" si="1"/>
        <v>0.28000000000000003</v>
      </c>
    </row>
    <row r="19" spans="1:9" ht="15" x14ac:dyDescent="0.2">
      <c r="A19" s="260"/>
      <c r="B19" s="92">
        <v>16</v>
      </c>
      <c r="C19" s="82" t="s">
        <v>108</v>
      </c>
      <c r="D19" s="143" t="s">
        <v>109</v>
      </c>
      <c r="E19" s="161">
        <f>IF(D19='Scoring Inputs 2'!B28,'Scoring Inputs 2'!B27,IF(D19='Scoring Inputs 2'!C28,'Scoring Inputs 2'!C27,IF(D19='Scoring Inputs 2'!D28,'Scoring Inputs 2'!D27,IF(D19='Scoring Inputs 2'!E28,'Scoring Inputs 2'!E27,IF(D19='Scoring Inputs 2'!F28,'Scoring Inputs 2'!F27,0)))))</f>
        <v>7</v>
      </c>
      <c r="F19" s="162">
        <v>0.04</v>
      </c>
      <c r="G19" s="163">
        <v>0.05</v>
      </c>
      <c r="H19" s="164">
        <f t="shared" si="0"/>
        <v>0.28000000000000003</v>
      </c>
      <c r="I19" s="165">
        <f t="shared" si="1"/>
        <v>0.35000000000000003</v>
      </c>
    </row>
    <row r="20" spans="1:9" ht="15" x14ac:dyDescent="0.2">
      <c r="A20" s="260"/>
      <c r="B20" s="92">
        <v>18</v>
      </c>
      <c r="C20" s="82" t="s">
        <v>110</v>
      </c>
      <c r="D20" s="146" t="s">
        <v>111</v>
      </c>
      <c r="E20" s="161">
        <f>IF(D20='Scoring Inputs 2'!B30,'Scoring Inputs 2'!B29,IF(D20='Scoring Inputs 2'!C30,'Scoring Inputs 2'!C29,IF(D20='Scoring Inputs 2'!D30,'Scoring Inputs 2'!D29,IF(D20='Scoring Inputs 2'!E30,'Scoring Inputs 2'!E29,0))))</f>
        <v>7</v>
      </c>
      <c r="F20" s="162">
        <v>8.0000000000000002E-3</v>
      </c>
      <c r="G20" s="147"/>
      <c r="H20" s="164">
        <f t="shared" si="0"/>
        <v>5.6000000000000001E-2</v>
      </c>
      <c r="I20" s="148"/>
    </row>
    <row r="21" spans="1:9" ht="15" x14ac:dyDescent="0.2">
      <c r="A21" s="260"/>
      <c r="B21" s="92">
        <v>19</v>
      </c>
      <c r="C21" s="82" t="s">
        <v>112</v>
      </c>
      <c r="D21" s="146" t="s">
        <v>111</v>
      </c>
      <c r="E21" s="161">
        <f>IF(D21='Scoring Inputs 2'!B32,'Scoring Inputs 2'!B31,IF(D21='Scoring Inputs 2'!C32,'Scoring Inputs 2'!C31,IF(D21='Scoring Inputs 2'!D32,'Scoring Inputs 2'!D31,IF(D21='Scoring Inputs 2'!E32,'Scoring Inputs 2'!E31,IF(D21='Scoring Inputs 2'!F32,'Scoring Inputs 2'!F31,0)))))</f>
        <v>7</v>
      </c>
      <c r="F21" s="162">
        <v>0.06</v>
      </c>
      <c r="G21" s="147"/>
      <c r="H21" s="164">
        <f t="shared" si="0"/>
        <v>0.42</v>
      </c>
      <c r="I21" s="148"/>
    </row>
    <row r="22" spans="1:9" ht="15" x14ac:dyDescent="0.2">
      <c r="A22" s="260"/>
      <c r="B22" s="92">
        <v>20</v>
      </c>
      <c r="C22" s="82" t="s">
        <v>113</v>
      </c>
      <c r="D22" s="146" t="s">
        <v>114</v>
      </c>
      <c r="E22" s="161">
        <f>IF(D22='Scoring Inputs 2'!B34,'Scoring Inputs 2'!B33,IF(D22='Scoring Inputs 2'!C34,'Scoring Inputs 2'!C33,IF(D22='Scoring Inputs 2'!D34,'Scoring Inputs 2'!D33,IF(D22='Scoring Inputs 2'!E34,'Scoring Inputs 2'!E33,IF(D22='Scoring Inputs 2'!F34,'Scoring Inputs 2'!F33,IF(D22='Scoring Inputs 2'!G34,'Scoring Inputs 2'!G33,0))))))</f>
        <v>7</v>
      </c>
      <c r="F22" s="162">
        <v>1.2E-2</v>
      </c>
      <c r="G22" s="147"/>
      <c r="H22" s="164">
        <f t="shared" si="0"/>
        <v>8.4000000000000005E-2</v>
      </c>
      <c r="I22" s="148"/>
    </row>
    <row r="23" spans="1:9" ht="15" x14ac:dyDescent="0.2">
      <c r="A23" s="260"/>
      <c r="B23" s="92">
        <v>21</v>
      </c>
      <c r="C23" s="82" t="s">
        <v>115</v>
      </c>
      <c r="D23" s="146" t="s">
        <v>116</v>
      </c>
      <c r="E23" s="161">
        <f>IF(D23='Scoring Inputs 2'!B36,'Scoring Inputs 2'!B35,IF(D23='Scoring Inputs 2'!C36,'Scoring Inputs 2'!C35,IF(D23='Scoring Inputs 2'!D36,'Scoring Inputs 2'!D35,IF(D23='Scoring Inputs 2'!E36,'Scoring Inputs 2'!E35,IF(D23='Scoring Inputs 2'!F36,'Scoring Inputs 2'!F35,IF(D23='Scoring Inputs 2'!G36,'Scoring Inputs 2'!G35,IF(D23='Scoring Inputs 2'!H36,'Scoring Inputs 2'!H35,0)))))))</f>
        <v>7</v>
      </c>
      <c r="F23" s="162">
        <v>8.0000000000000002E-3</v>
      </c>
      <c r="G23" s="163">
        <v>0.04</v>
      </c>
      <c r="H23" s="164">
        <f t="shared" si="0"/>
        <v>5.6000000000000001E-2</v>
      </c>
      <c r="I23" s="165">
        <f t="shared" si="1"/>
        <v>0.28000000000000003</v>
      </c>
    </row>
    <row r="24" spans="1:9" ht="15" x14ac:dyDescent="0.2">
      <c r="A24" s="260"/>
      <c r="B24" s="92">
        <v>22</v>
      </c>
      <c r="C24" s="82" t="s">
        <v>117</v>
      </c>
      <c r="D24" s="146" t="s">
        <v>118</v>
      </c>
      <c r="E24" s="161">
        <f>IF(D24='Scoring Inputs 2'!B38,'Scoring Inputs 2'!B37,IF(D24='Scoring Inputs 2'!C38,'Scoring Inputs 2'!C37,IF(D24='Scoring Inputs 2'!D38,'Scoring Inputs 2'!D37,IF(D24='Scoring Inputs 2'!E38,'Scoring Inputs 2'!E37,IF(D24='Scoring Inputs 2'!F38,'Scoring Inputs 2'!F37,IF(D24='Scoring Inputs 2'!G38,'Scoring Inputs 2'!G37,0))))))</f>
        <v>7</v>
      </c>
      <c r="F24" s="162">
        <v>2.0000000000000004E-2</v>
      </c>
      <c r="G24" s="163">
        <v>0.04</v>
      </c>
      <c r="H24" s="164">
        <f t="shared" si="0"/>
        <v>0.14000000000000001</v>
      </c>
      <c r="I24" s="165">
        <f t="shared" si="1"/>
        <v>0.28000000000000003</v>
      </c>
    </row>
    <row r="25" spans="1:9" ht="15" x14ac:dyDescent="0.2">
      <c r="A25" s="260"/>
      <c r="B25" s="92">
        <v>23</v>
      </c>
      <c r="C25" s="82" t="s">
        <v>119</v>
      </c>
      <c r="D25" s="146" t="s">
        <v>120</v>
      </c>
      <c r="E25" s="161">
        <f>IF(D25='Scoring Inputs 2'!B40,'Scoring Inputs 2'!B39,IF(D25='Scoring Inputs 2'!C40,'Scoring Inputs 2'!C39,IF(D25='Scoring Inputs 2'!D40,'Scoring Inputs 2'!D39,IF(D25='Scoring Inputs 2'!E40,'Scoring Inputs 2'!E39,IF(D25='Scoring Inputs 2'!F40,'Scoring Inputs 2'!F39,IF(D25='Scoring Inputs 2'!G40,'Scoring Inputs 2'!G39,0))))))</f>
        <v>7</v>
      </c>
      <c r="F25" s="162">
        <v>8.0000000000000002E-3</v>
      </c>
      <c r="G25" s="163">
        <v>0.03</v>
      </c>
      <c r="H25" s="164">
        <f t="shared" si="0"/>
        <v>5.6000000000000001E-2</v>
      </c>
      <c r="I25" s="165">
        <f t="shared" si="1"/>
        <v>0.21</v>
      </c>
    </row>
    <row r="26" spans="1:9" ht="15" x14ac:dyDescent="0.2">
      <c r="A26" s="261"/>
      <c r="B26" s="93">
        <v>24</v>
      </c>
      <c r="C26" s="83" t="s">
        <v>121</v>
      </c>
      <c r="D26" s="166" t="s">
        <v>111</v>
      </c>
      <c r="E26" s="167">
        <f>IF(D26='Scoring Inputs 2'!B42,'Scoring Inputs 2'!B41,IF(D26='Scoring Inputs 2'!C42,'Scoring Inputs 2'!C41,IF(D26='Scoring Inputs 2'!D42,'Scoring Inputs 2'!D41,IF(D26='Scoring Inputs 2'!E42,'Scoring Inputs 2'!E41,IF(D26='Scoring Inputs 2'!F42,'Scoring Inputs 2'!F41,0)))))</f>
        <v>7</v>
      </c>
      <c r="F26" s="168">
        <v>2.8000000000000004E-2</v>
      </c>
      <c r="G26" s="169"/>
      <c r="H26" s="170">
        <f t="shared" si="0"/>
        <v>0.19600000000000004</v>
      </c>
      <c r="I26" s="171"/>
    </row>
    <row r="27" spans="1:9" ht="15" x14ac:dyDescent="0.2">
      <c r="A27" s="262" t="s">
        <v>122</v>
      </c>
      <c r="B27" s="94">
        <v>25</v>
      </c>
      <c r="C27" s="84" t="s">
        <v>123</v>
      </c>
      <c r="D27" s="139" t="s">
        <v>124</v>
      </c>
      <c r="E27" s="172">
        <f>IF(D27='Scoring Inputs 2'!B44,'Scoring Inputs 2'!B43,IF(D27='Scoring Inputs 2'!C44,'Scoring Inputs 2'!C43,IF(D27='Scoring Inputs 2'!D44,'Scoring Inputs 2'!D43,IF(D27='Scoring Inputs 2'!E44,'Scoring Inputs 2'!E43,IF(D27='Scoring Inputs 2'!F44,'Scoring Inputs 2'!F43,IF(D27='Scoring Inputs 2'!G44,'Scoring Inputs 2'!G43,0))))))</f>
        <v>7</v>
      </c>
      <c r="F27" s="173">
        <v>2.0000000000000004E-2</v>
      </c>
      <c r="G27" s="174">
        <v>0.04</v>
      </c>
      <c r="H27" s="175">
        <f t="shared" si="0"/>
        <v>0.14000000000000001</v>
      </c>
      <c r="I27" s="176">
        <f t="shared" si="1"/>
        <v>0.28000000000000003</v>
      </c>
    </row>
    <row r="28" spans="1:9" ht="24" x14ac:dyDescent="0.2">
      <c r="A28" s="263"/>
      <c r="B28" s="95">
        <v>26</v>
      </c>
      <c r="C28" s="85" t="s">
        <v>125</v>
      </c>
      <c r="D28" s="146" t="s">
        <v>126</v>
      </c>
      <c r="E28" s="177">
        <f>IF(D28='Scoring Inputs 2'!B46,'Scoring Inputs 2'!B45,IF(D28='Scoring Inputs 2'!C46,'Scoring Inputs 2'!C45,IF(D28='Scoring Inputs 2'!D46,'Scoring Inputs 2'!D45,IF(D28='Scoring Inputs 2'!E46,'Scoring Inputs 2'!E45,IF(D28='Scoring Inputs 2'!F46,'Scoring Inputs 2'!F45,IF(D28='Scoring Inputs 2'!G46,'Scoring Inputs 2'!G45,0))))))</f>
        <v>7</v>
      </c>
      <c r="F28" s="178">
        <v>2.0000000000000004E-2</v>
      </c>
      <c r="G28" s="179">
        <v>0.04</v>
      </c>
      <c r="H28" s="180">
        <f t="shared" si="0"/>
        <v>0.14000000000000001</v>
      </c>
      <c r="I28" s="181">
        <f t="shared" si="1"/>
        <v>0.28000000000000003</v>
      </c>
    </row>
    <row r="29" spans="1:9" ht="15" x14ac:dyDescent="0.2">
      <c r="A29" s="263"/>
      <c r="B29" s="95">
        <v>27</v>
      </c>
      <c r="C29" s="85" t="s">
        <v>127</v>
      </c>
      <c r="D29" s="146" t="s">
        <v>109</v>
      </c>
      <c r="E29" s="177">
        <f>IF(D29='Scoring Inputs 2'!B48,'Scoring Inputs 2'!B47,IF(D29='Scoring Inputs 2'!C48,'Scoring Inputs 2'!C47,IF(D29='Scoring Inputs 2'!D48,'Scoring Inputs 2'!D47,IF(D29='Scoring Inputs 2'!E48,'Scoring Inputs 2'!E47,IF(D29='Scoring Inputs 2'!F48,'Scoring Inputs 2'!F47,IF(D29='Scoring Inputs 2'!G48,'Scoring Inputs 2'!G47,IF(D29='Scoring Inputs 2'!H48,'Scoring Inputs 2'!H47,0)))))))</f>
        <v>7</v>
      </c>
      <c r="F29" s="178">
        <v>2.0000000000000004E-2</v>
      </c>
      <c r="G29" s="179">
        <v>0.04</v>
      </c>
      <c r="H29" s="180">
        <f t="shared" si="0"/>
        <v>0.14000000000000001</v>
      </c>
      <c r="I29" s="181">
        <f t="shared" si="1"/>
        <v>0.28000000000000003</v>
      </c>
    </row>
    <row r="30" spans="1:9" ht="15" x14ac:dyDescent="0.2">
      <c r="A30" s="263"/>
      <c r="B30" s="95">
        <v>28</v>
      </c>
      <c r="C30" s="85" t="s">
        <v>128</v>
      </c>
      <c r="D30" s="146" t="s">
        <v>124</v>
      </c>
      <c r="E30" s="177">
        <f>IF(D30='Scoring Inputs 2'!B49,'Scoring Inputs 2'!B47,IF(D30='Scoring Inputs 2'!C49,'Scoring Inputs 2'!C47,IF(D30='Scoring Inputs 2'!D49,'Scoring Inputs 2'!D47,IF(D30='Scoring Inputs 2'!E49,'Scoring Inputs 2'!E47,IF(D30='Scoring Inputs 2'!F49,'Scoring Inputs 2'!F47,IF(D30='Scoring Inputs 2'!G49,'Scoring Inputs 2'!G47,IF(D30='Scoring Inputs 2'!H49,'Scoring Inputs 2'!H47,0)))))))</f>
        <v>7</v>
      </c>
      <c r="F30" s="178">
        <v>2.0000000000000004E-2</v>
      </c>
      <c r="G30" s="179">
        <v>0.05</v>
      </c>
      <c r="H30" s="180">
        <f t="shared" si="0"/>
        <v>0.14000000000000001</v>
      </c>
      <c r="I30" s="181">
        <f t="shared" si="1"/>
        <v>0.35000000000000003</v>
      </c>
    </row>
    <row r="31" spans="1:9" ht="15" x14ac:dyDescent="0.2">
      <c r="A31" s="263"/>
      <c r="B31" s="95">
        <v>29</v>
      </c>
      <c r="C31" s="85" t="s">
        <v>129</v>
      </c>
      <c r="D31" s="146" t="s">
        <v>109</v>
      </c>
      <c r="E31" s="177">
        <f>IF(D31='Scoring Inputs 2'!B50,'Scoring Inputs 2'!B47,IF(D31='Scoring Inputs 2'!C50,'Scoring Inputs 2'!C47,IF(D31='Scoring Inputs 2'!D50,'Scoring Inputs 2'!D47,IF(D31='Scoring Inputs 2'!E50,'Scoring Inputs 2'!E47,IF(D31='Scoring Inputs 2'!F50,'Scoring Inputs 2'!F47,IF(D31='Scoring Inputs 2'!G50,'Scoring Inputs 2'!G47,IF(D31='Scoring Inputs 2'!H50,'Scoring Inputs 2'!H47,0)))))))</f>
        <v>7</v>
      </c>
      <c r="F31" s="178">
        <v>1.0000000000000002E-2</v>
      </c>
      <c r="G31" s="179">
        <v>0.03</v>
      </c>
      <c r="H31" s="180">
        <f t="shared" si="0"/>
        <v>7.0000000000000007E-2</v>
      </c>
      <c r="I31" s="181">
        <f t="shared" si="1"/>
        <v>0.21</v>
      </c>
    </row>
    <row r="32" spans="1:9" ht="24" x14ac:dyDescent="0.2">
      <c r="A32" s="263"/>
      <c r="B32" s="95">
        <v>30</v>
      </c>
      <c r="C32" s="85" t="s">
        <v>130</v>
      </c>
      <c r="D32" s="146" t="s">
        <v>131</v>
      </c>
      <c r="E32" s="177">
        <f>IF(D32='Scoring Inputs 2'!B52,'Scoring Inputs 2'!B51,IF(D32='Scoring Inputs 2'!C52,'Scoring Inputs 2'!C51,IF(D32='Scoring Inputs 2'!D52,'Scoring Inputs 2'!D51,IF(D32='Scoring Inputs 2'!E52,'Scoring Inputs 2'!E51,IF(D32='Scoring Inputs 2'!F52,'Scoring Inputs 2'!F51,IF(D32='Scoring Inputs 2'!G52,'Scoring Inputs 2'!G51,0))))))</f>
        <v>7</v>
      </c>
      <c r="F32" s="178">
        <v>2.0000000000000004E-2</v>
      </c>
      <c r="G32" s="179">
        <v>0.04</v>
      </c>
      <c r="H32" s="180">
        <f t="shared" si="0"/>
        <v>0.14000000000000001</v>
      </c>
      <c r="I32" s="181">
        <f t="shared" si="1"/>
        <v>0.28000000000000003</v>
      </c>
    </row>
    <row r="33" spans="1:9" ht="24" x14ac:dyDescent="0.2">
      <c r="A33" s="263"/>
      <c r="B33" s="95">
        <v>31</v>
      </c>
      <c r="C33" s="85" t="s">
        <v>132</v>
      </c>
      <c r="D33" s="146" t="s">
        <v>133</v>
      </c>
      <c r="E33" s="177">
        <f>IF(D33='Scoring Inputs 2'!B54,'Scoring Inputs 2'!B53,IF(D33='Scoring Inputs 2'!C54,'Scoring Inputs 2'!C53,IF(D33='Scoring Inputs 2'!D54,'Scoring Inputs 2'!D53,0)))</f>
        <v>7</v>
      </c>
      <c r="F33" s="178">
        <v>2.0000000000000004E-2</v>
      </c>
      <c r="G33" s="179">
        <v>0.04</v>
      </c>
      <c r="H33" s="180">
        <f t="shared" si="0"/>
        <v>0.14000000000000001</v>
      </c>
      <c r="I33" s="181">
        <f t="shared" si="1"/>
        <v>0.28000000000000003</v>
      </c>
    </row>
    <row r="34" spans="1:9" ht="15" x14ac:dyDescent="0.2">
      <c r="A34" s="263"/>
      <c r="B34" s="95">
        <v>32</v>
      </c>
      <c r="C34" s="85" t="s">
        <v>134</v>
      </c>
      <c r="D34" s="146" t="s">
        <v>109</v>
      </c>
      <c r="E34" s="177">
        <f>IF(D34='Scoring Inputs 2'!B56,'Scoring Inputs 2'!B55,IF(D34='Scoring Inputs 2'!C56,'Scoring Inputs 2'!C55,IF(D34='Scoring Inputs 2'!D56,'Scoring Inputs 2'!D55,IF(D34='Scoring Inputs 2'!E56,'Scoring Inputs 2'!E55,IF(D34='Scoring Inputs 2'!F56,'Scoring Inputs 2'!F55,IF(D34='Scoring Inputs 2'!G56,'Scoring Inputs 2'!G55,IF(D34='Scoring Inputs 2'!H56,'Scoring Inputs 2'!H55,0)))))))</f>
        <v>7</v>
      </c>
      <c r="F34" s="178">
        <v>2.0000000000000004E-2</v>
      </c>
      <c r="G34" s="179">
        <v>0.04</v>
      </c>
      <c r="H34" s="180">
        <f t="shared" si="0"/>
        <v>0.14000000000000001</v>
      </c>
      <c r="I34" s="181">
        <f t="shared" si="1"/>
        <v>0.28000000000000003</v>
      </c>
    </row>
    <row r="35" spans="1:9" ht="15" x14ac:dyDescent="0.2">
      <c r="A35" s="263"/>
      <c r="B35" s="95">
        <v>33</v>
      </c>
      <c r="C35" s="85" t="s">
        <v>135</v>
      </c>
      <c r="D35" s="146" t="s">
        <v>109</v>
      </c>
      <c r="E35" s="177">
        <f>IF(D35='Scoring Inputs 2'!B58,'Scoring Inputs 2'!B57,IF(D35='Scoring Inputs 2'!C58,'Scoring Inputs 2'!C57,IF(D35='Scoring Inputs 2'!D58,'Scoring Inputs 2'!D57,IF(D35='Scoring Inputs 2'!E58,'Scoring Inputs 2'!E57,IF(D35='Scoring Inputs 2'!F58,'Scoring Inputs 2'!F57,IF(D35='Scoring Inputs 2'!G58,'Scoring Inputs 2'!G57,0))))))</f>
        <v>7</v>
      </c>
      <c r="F35" s="178">
        <v>1.2E-2</v>
      </c>
      <c r="G35" s="179">
        <v>0.03</v>
      </c>
      <c r="H35" s="180">
        <f t="shared" si="0"/>
        <v>8.4000000000000005E-2</v>
      </c>
      <c r="I35" s="181">
        <f t="shared" si="1"/>
        <v>0.21</v>
      </c>
    </row>
    <row r="36" spans="1:9" ht="15" x14ac:dyDescent="0.2">
      <c r="A36" s="263"/>
      <c r="B36" s="95">
        <v>34</v>
      </c>
      <c r="C36" s="85" t="s">
        <v>136</v>
      </c>
      <c r="D36" s="146" t="s">
        <v>137</v>
      </c>
      <c r="E36" s="177">
        <f>IF(D36='Scoring Inputs 2'!B60,'Scoring Inputs 2'!B59,IF(D36='Scoring Inputs 2'!C60,'Scoring Inputs 2'!C59,IF(D36='Scoring Inputs 2'!D60,'Scoring Inputs 2'!D59,IF(D36='Scoring Inputs 2'!E60,'Scoring Inputs 2'!E59,IF(D36='Scoring Inputs 2'!F60,'Scoring Inputs 2'!F59,IF(D36='Scoring Inputs 2'!G60,'Scoring Inputs 2'!G59,0))))))</f>
        <v>7</v>
      </c>
      <c r="F36" s="178">
        <v>4.0000000000000001E-3</v>
      </c>
      <c r="G36" s="179">
        <v>0.02</v>
      </c>
      <c r="H36" s="180">
        <f t="shared" si="0"/>
        <v>2.8000000000000001E-2</v>
      </c>
      <c r="I36" s="181">
        <f t="shared" si="1"/>
        <v>0.14000000000000001</v>
      </c>
    </row>
    <row r="37" spans="1:9" ht="36" x14ac:dyDescent="0.2">
      <c r="A37" s="263"/>
      <c r="B37" s="95">
        <v>35</v>
      </c>
      <c r="C37" s="85" t="s">
        <v>14</v>
      </c>
      <c r="D37" s="146" t="s">
        <v>138</v>
      </c>
      <c r="E37" s="177">
        <f>IF(D37='Scoring Inputs 2'!B62,'Scoring Inputs 2'!B61,IF(D37='Scoring Inputs 2'!C62,'Scoring Inputs 2'!C61,IF(D37='Scoring Inputs 2'!D62,'Scoring Inputs 2'!D61,IF(D37='Scoring Inputs 2'!E62,'Scoring Inputs 2'!E61,IF(D37='Scoring Inputs 2'!F62,'Scoring Inputs 2'!F61,IF(D37='Scoring Inputs 2'!G62,'Scoring Inputs 2'!G61,IF(D37='Scoring Inputs 2'!H62,'Scoring Inputs 2'!H61,0)))))))</f>
        <v>7</v>
      </c>
      <c r="F37" s="178">
        <v>0.03</v>
      </c>
      <c r="G37" s="179">
        <v>0.06</v>
      </c>
      <c r="H37" s="180">
        <f t="shared" si="0"/>
        <v>0.21</v>
      </c>
      <c r="I37" s="181">
        <f t="shared" si="1"/>
        <v>0.42</v>
      </c>
    </row>
    <row r="38" spans="1:9" ht="15" x14ac:dyDescent="0.2">
      <c r="A38" s="264"/>
      <c r="B38" s="96">
        <v>36</v>
      </c>
      <c r="C38" s="86" t="s">
        <v>139</v>
      </c>
      <c r="D38" s="166" t="s">
        <v>111</v>
      </c>
      <c r="E38" s="182">
        <f>IF(D38='Scoring Inputs 2'!B64,'Scoring Inputs 2'!B63,IF(D38='Scoring Inputs 2'!C64,'Scoring Inputs 2'!C63,IF(D38='Scoring Inputs 2'!D64,'Scoring Inputs 2'!D63,0)))</f>
        <v>7</v>
      </c>
      <c r="F38" s="183">
        <v>4.0000000000000001E-3</v>
      </c>
      <c r="G38" s="169"/>
      <c r="H38" s="184">
        <f t="shared" si="0"/>
        <v>2.8000000000000001E-2</v>
      </c>
      <c r="I38" s="171"/>
    </row>
    <row r="39" spans="1:9" x14ac:dyDescent="0.2">
      <c r="B39" s="185"/>
      <c r="C39" s="185"/>
      <c r="D39" s="185"/>
      <c r="E39" s="185"/>
      <c r="F39" s="186"/>
      <c r="G39" s="185"/>
      <c r="H39" s="185"/>
      <c r="I39" s="185"/>
    </row>
    <row r="40" spans="1:9" ht="31.9" customHeight="1" x14ac:dyDescent="0.2">
      <c r="B40" s="185"/>
      <c r="C40" s="185"/>
      <c r="D40" s="185"/>
      <c r="E40" s="185"/>
      <c r="F40" s="187"/>
      <c r="G40" s="187"/>
      <c r="H40" s="75" t="s">
        <v>79</v>
      </c>
      <c r="I40" s="75" t="s">
        <v>80</v>
      </c>
    </row>
    <row r="41" spans="1:9" ht="18" x14ac:dyDescent="0.2">
      <c r="B41" s="185"/>
      <c r="C41" s="185"/>
      <c r="D41" s="185"/>
      <c r="E41" s="185"/>
      <c r="F41" s="185"/>
      <c r="G41" s="186"/>
      <c r="H41" s="188">
        <f>SUM(H4:H38)</f>
        <v>6.2319999999999967</v>
      </c>
      <c r="I41" s="189">
        <f>SUM(I4:I38)</f>
        <v>6.5500000000000007</v>
      </c>
    </row>
    <row r="42" spans="1:9" x14ac:dyDescent="0.2">
      <c r="G42" s="1"/>
    </row>
    <row r="43" spans="1:9" x14ac:dyDescent="0.2">
      <c r="I43" s="71"/>
    </row>
  </sheetData>
  <autoFilter ref="A3:I38" xr:uid="{B2F65A8D-0211-4744-9EFE-1AE4410F4D6A}"/>
  <mergeCells count="10">
    <mergeCell ref="E1:G1"/>
    <mergeCell ref="H1:I1"/>
    <mergeCell ref="B1:C1"/>
    <mergeCell ref="A12:A26"/>
    <mergeCell ref="A27:A38"/>
    <mergeCell ref="I4:I6"/>
    <mergeCell ref="I7:I8"/>
    <mergeCell ref="G7:G8"/>
    <mergeCell ref="A4:A11"/>
    <mergeCell ref="G4:G6"/>
  </mergeCells>
  <printOptions horizontalCentered="1" verticalCentered="1"/>
  <pageMargins left="0" right="0" top="0" bottom="0" header="0" footer="0"/>
  <pageSetup paperSize="17" scale="120" orientation="landscape" r:id="rId1"/>
  <headerFooter>
    <oddFooter>&amp;LForm SCMP 7.4 (d)&amp;CNeg Plan &amp;
Agreement Scorecard Calculator&amp;RRevision Original
Effective Date 09/01/2021</oddFooter>
  </headerFooter>
  <extLst>
    <ext xmlns:x14="http://schemas.microsoft.com/office/spreadsheetml/2009/9/main" uri="{CCE6A557-97BC-4b89-ADB6-D9C93CAAB3DF}">
      <x14:dataValidations xmlns:xm="http://schemas.microsoft.com/office/excel/2006/main" count="35">
        <x14:dataValidation type="list" allowBlank="1" showInputMessage="1" showErrorMessage="1" xr:uid="{00000000-0002-0000-0000-000000000000}">
          <x14:formula1>
            <xm:f>'Scoring Inputs 2'!$B$2:$E$2</xm:f>
          </x14:formula1>
          <xm:sqref>D4</xm:sqref>
        </x14:dataValidation>
        <x14:dataValidation type="list" allowBlank="1" showInputMessage="1" showErrorMessage="1" xr:uid="{00000000-0002-0000-0000-000001000000}">
          <x14:formula1>
            <xm:f>'Scoring Inputs 2'!$B$7:$I$7</xm:f>
          </x14:formula1>
          <xm:sqref>D7</xm:sqref>
        </x14:dataValidation>
        <x14:dataValidation type="list" allowBlank="1" showInputMessage="1" showErrorMessage="1" xr:uid="{00000000-0002-0000-0000-000002000000}">
          <x14:formula1>
            <xm:f>'Scoring Inputs 2'!$B$8:$I$8</xm:f>
          </x14:formula1>
          <xm:sqref>D8</xm:sqref>
        </x14:dataValidation>
        <x14:dataValidation type="list" allowBlank="1" showInputMessage="1" showErrorMessage="1" xr:uid="{00000000-0002-0000-0000-000003000000}">
          <x14:formula1>
            <xm:f>'Scoring Inputs 2'!$B$9:$I$9</xm:f>
          </x14:formula1>
          <xm:sqref>D9</xm:sqref>
        </x14:dataValidation>
        <x14:dataValidation type="list" allowBlank="1" showInputMessage="1" showErrorMessage="1" xr:uid="{00000000-0002-0000-0000-000004000000}">
          <x14:formula1>
            <xm:f>'Scoring Inputs 2'!$B$10:$I$10</xm:f>
          </x14:formula1>
          <xm:sqref>D10</xm:sqref>
        </x14:dataValidation>
        <x14:dataValidation type="list" allowBlank="1" showInputMessage="1" showErrorMessage="1" xr:uid="{00000000-0002-0000-0000-000005000000}">
          <x14:formula1>
            <xm:f>'Scoring Inputs 2'!$B$20:$G$20</xm:f>
          </x14:formula1>
          <xm:sqref>D15</xm:sqref>
        </x14:dataValidation>
        <x14:dataValidation type="list" allowBlank="1" showInputMessage="1" showErrorMessage="1" xr:uid="{00000000-0002-0000-0000-000006000000}">
          <x14:formula1>
            <xm:f>'Scoring Inputs 2'!$B$22:$D$22</xm:f>
          </x14:formula1>
          <xm:sqref>D16</xm:sqref>
        </x14:dataValidation>
        <x14:dataValidation type="list" allowBlank="1" showInputMessage="1" showErrorMessage="1" xr:uid="{00000000-0002-0000-0000-000007000000}">
          <x14:formula1>
            <xm:f>'Scoring Inputs 2'!$B$30:$E$30</xm:f>
          </x14:formula1>
          <xm:sqref>D20</xm:sqref>
        </x14:dataValidation>
        <x14:dataValidation type="list" allowBlank="1" showInputMessage="1" showErrorMessage="1" xr:uid="{00000000-0002-0000-0000-000008000000}">
          <x14:formula1>
            <xm:f>'Scoring Inputs 2'!$B$32:$E$32</xm:f>
          </x14:formula1>
          <xm:sqref>D21</xm:sqref>
        </x14:dataValidation>
        <x14:dataValidation type="list" allowBlank="1" showInputMessage="1" showErrorMessage="1" xr:uid="{00000000-0002-0000-0000-000009000000}">
          <x14:formula1>
            <xm:f>'Scoring Inputs 2'!$B$34:$G$34</xm:f>
          </x14:formula1>
          <xm:sqref>D22</xm:sqref>
        </x14:dataValidation>
        <x14:dataValidation type="list" allowBlank="1" showInputMessage="1" showErrorMessage="1" xr:uid="{00000000-0002-0000-0000-00000A000000}">
          <x14:formula1>
            <xm:f>'Scoring Inputs 2'!$B$42:$F$42</xm:f>
          </x14:formula1>
          <xm:sqref>D26</xm:sqref>
        </x14:dataValidation>
        <x14:dataValidation type="list" allowBlank="1" showInputMessage="1" showErrorMessage="1" xr:uid="{00000000-0002-0000-0000-00000B000000}">
          <x14:formula1>
            <xm:f>'Scoring Inputs 2'!$B$46:$G$46</xm:f>
          </x14:formula1>
          <xm:sqref>D28</xm:sqref>
        </x14:dataValidation>
        <x14:dataValidation type="list" allowBlank="1" showInputMessage="1" showErrorMessage="1" xr:uid="{00000000-0002-0000-0000-00000C000000}">
          <x14:formula1>
            <xm:f>'Scoring Inputs 2'!$B$52:$G$52</xm:f>
          </x14:formula1>
          <xm:sqref>D32</xm:sqref>
        </x14:dataValidation>
        <x14:dataValidation type="list" allowBlank="1" showInputMessage="1" showErrorMessage="1" xr:uid="{00000000-0002-0000-0000-00000D000000}">
          <x14:formula1>
            <xm:f>'Scoring Inputs 2'!$B$64:$D$64</xm:f>
          </x14:formula1>
          <xm:sqref>D38</xm:sqref>
        </x14:dataValidation>
        <x14:dataValidation type="list" allowBlank="1" showInputMessage="1" showErrorMessage="1" xr:uid="{00000000-0002-0000-0000-00000E000000}">
          <x14:formula1>
            <xm:f>'Scoring Inputs 2'!$B$4:$I$4</xm:f>
          </x14:formula1>
          <xm:sqref>D5</xm:sqref>
        </x14:dataValidation>
        <x14:dataValidation type="list" allowBlank="1" showInputMessage="1" showErrorMessage="1" xr:uid="{00000000-0002-0000-0000-00000F000000}">
          <x14:formula1>
            <xm:f>'Scoring Inputs 2'!$B$5:$I$5</xm:f>
          </x14:formula1>
          <xm:sqref>D6</xm:sqref>
        </x14:dataValidation>
        <x14:dataValidation type="list" allowBlank="1" showInputMessage="1" showErrorMessage="1" xr:uid="{00000000-0002-0000-0000-000010000000}">
          <x14:formula1>
            <xm:f>'Scoring Inputs 2'!$B$18:$I$18</xm:f>
          </x14:formula1>
          <xm:sqref>D14</xm:sqref>
        </x14:dataValidation>
        <x14:dataValidation type="list" allowBlank="1" showInputMessage="1" showErrorMessage="1" xr:uid="{00000000-0002-0000-0000-000011000000}">
          <x14:formula1>
            <xm:f>'Scoring Inputs 2'!$B$14:$I$14</xm:f>
          </x14:formula1>
          <xm:sqref>D12</xm:sqref>
        </x14:dataValidation>
        <x14:dataValidation type="list" allowBlank="1" showInputMessage="1" showErrorMessage="1" xr:uid="{00000000-0002-0000-0000-000012000000}">
          <x14:formula1>
            <xm:f>'Scoring Inputs 2'!$B$36:$H$36</xm:f>
          </x14:formula1>
          <xm:sqref>D23</xm:sqref>
        </x14:dataValidation>
        <x14:dataValidation type="list" allowBlank="1" showInputMessage="1" showErrorMessage="1" xr:uid="{00000000-0002-0000-0000-000013000000}">
          <x14:formula1>
            <xm:f>'Scoring Inputs 2'!$B$40:$G$40</xm:f>
          </x14:formula1>
          <xm:sqref>D25</xm:sqref>
        </x14:dataValidation>
        <x14:dataValidation type="list" allowBlank="1" showInputMessage="1" showErrorMessage="1" xr:uid="{00000000-0002-0000-0000-000014000000}">
          <x14:formula1>
            <xm:f>'Scoring Inputs 2'!$B$44:$G$44</xm:f>
          </x14:formula1>
          <xm:sqref>D27</xm:sqref>
        </x14:dataValidation>
        <x14:dataValidation type="list" allowBlank="1" showInputMessage="1" showErrorMessage="1" xr:uid="{00000000-0002-0000-0000-000015000000}">
          <x14:formula1>
            <xm:f>'Scoring Inputs 2'!$B$48:$H$48</xm:f>
          </x14:formula1>
          <xm:sqref>D29</xm:sqref>
        </x14:dataValidation>
        <x14:dataValidation type="list" allowBlank="1" showInputMessage="1" showErrorMessage="1" xr:uid="{00000000-0002-0000-0000-000016000000}">
          <x14:formula1>
            <xm:f>'Scoring Inputs 2'!$B$49:$H$49</xm:f>
          </x14:formula1>
          <xm:sqref>D30</xm:sqref>
        </x14:dataValidation>
        <x14:dataValidation type="list" allowBlank="1" showInputMessage="1" showErrorMessage="1" xr:uid="{00000000-0002-0000-0000-000017000000}">
          <x14:formula1>
            <xm:f>'Scoring Inputs 2'!$B$50:$H$50</xm:f>
          </x14:formula1>
          <xm:sqref>D31</xm:sqref>
        </x14:dataValidation>
        <x14:dataValidation type="list" allowBlank="1" showInputMessage="1" showErrorMessage="1" xr:uid="{00000000-0002-0000-0000-000018000000}">
          <x14:formula1>
            <xm:f>'Scoring Inputs 2'!$B$26:$F$26</xm:f>
          </x14:formula1>
          <xm:sqref>D18</xm:sqref>
        </x14:dataValidation>
        <x14:dataValidation type="list" allowBlank="1" showInputMessage="1" showErrorMessage="1" xr:uid="{00000000-0002-0000-0000-000019000000}">
          <x14:formula1>
            <xm:f>'Scoring Inputs 2'!$B$60:$G$60</xm:f>
          </x14:formula1>
          <xm:sqref>D36</xm:sqref>
        </x14:dataValidation>
        <x14:dataValidation type="list" allowBlank="1" showInputMessage="1" showErrorMessage="1" xr:uid="{00000000-0002-0000-0000-00001A000000}">
          <x14:formula1>
            <xm:f>'Scoring Inputs 2'!$B$62:$H$62</xm:f>
          </x14:formula1>
          <xm:sqref>D37</xm:sqref>
        </x14:dataValidation>
        <x14:dataValidation type="list" allowBlank="1" showInputMessage="1" showErrorMessage="1" xr:uid="{00000000-0002-0000-0000-00001B000000}">
          <x14:formula1>
            <xm:f>'Scoring Inputs 2'!$B$12:$G$12</xm:f>
          </x14:formula1>
          <xm:sqref>D11</xm:sqref>
        </x14:dataValidation>
        <x14:dataValidation type="list" allowBlank="1" showInputMessage="1" showErrorMessage="1" xr:uid="{00000000-0002-0000-0000-00001C000000}">
          <x14:formula1>
            <xm:f>'Scoring Inputs 2'!$B$24:$D$24</xm:f>
          </x14:formula1>
          <xm:sqref>D17</xm:sqref>
        </x14:dataValidation>
        <x14:dataValidation type="list" allowBlank="1" showInputMessage="1" showErrorMessage="1" xr:uid="{00000000-0002-0000-0000-00001D000000}">
          <x14:formula1>
            <xm:f>'Scoring Inputs 2'!$B$28:$F$28</xm:f>
          </x14:formula1>
          <xm:sqref>D19</xm:sqref>
        </x14:dataValidation>
        <x14:dataValidation type="list" allowBlank="1" showInputMessage="1" showErrorMessage="1" xr:uid="{00000000-0002-0000-0000-00001E000000}">
          <x14:formula1>
            <xm:f>'Scoring Inputs 2'!$B$38:$G$38</xm:f>
          </x14:formula1>
          <xm:sqref>D24</xm:sqref>
        </x14:dataValidation>
        <x14:dataValidation type="list" allowBlank="1" showInputMessage="1" showErrorMessage="1" xr:uid="{00000000-0002-0000-0000-00001F000000}">
          <x14:formula1>
            <xm:f>'Scoring Inputs 2'!$B$54:$D$54</xm:f>
          </x14:formula1>
          <xm:sqref>D33</xm:sqref>
        </x14:dataValidation>
        <x14:dataValidation type="list" allowBlank="1" showInputMessage="1" showErrorMessage="1" xr:uid="{00000000-0002-0000-0000-000020000000}">
          <x14:formula1>
            <xm:f>'Scoring Inputs 2'!$B$56:$H$56</xm:f>
          </x14:formula1>
          <xm:sqref>D34</xm:sqref>
        </x14:dataValidation>
        <x14:dataValidation type="list" allowBlank="1" showInputMessage="1" showErrorMessage="1" xr:uid="{00000000-0002-0000-0000-000021000000}">
          <x14:formula1>
            <xm:f>'Scoring Inputs 2'!$B$58:$G$58</xm:f>
          </x14:formula1>
          <xm:sqref>D35</xm:sqref>
        </x14:dataValidation>
        <x14:dataValidation type="list" allowBlank="1" showInputMessage="1" showErrorMessage="1" xr:uid="{00000000-0002-0000-0000-000022000000}">
          <x14:formula1>
            <xm:f>'Scoring Inputs 2'!$B$16:$G$16</xm:f>
          </x14:formula1>
          <xm:sqref>D13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6"/>
  <sheetViews>
    <sheetView zoomScaleNormal="100" workbookViewId="0">
      <selection activeCell="A3" sqref="A3"/>
    </sheetView>
  </sheetViews>
  <sheetFormatPr defaultRowHeight="14.25" x14ac:dyDescent="0.2"/>
  <sheetData>
    <row r="1" spans="1:22" x14ac:dyDescent="0.2">
      <c r="A1" s="2"/>
      <c r="B1" s="2"/>
      <c r="C1" s="12"/>
      <c r="D1" s="12"/>
      <c r="E1" s="12"/>
      <c r="F1" s="13" t="s">
        <v>140</v>
      </c>
      <c r="G1" s="12"/>
      <c r="H1" s="13"/>
      <c r="I1" s="12"/>
      <c r="J1" s="12"/>
      <c r="K1" s="2"/>
      <c r="L1" s="14"/>
      <c r="M1" s="14"/>
      <c r="N1" s="14"/>
      <c r="O1" s="15" t="s">
        <v>141</v>
      </c>
      <c r="P1" s="14"/>
      <c r="Q1" s="14"/>
      <c r="R1" s="14"/>
      <c r="S1" s="14"/>
      <c r="T1" s="2"/>
      <c r="U1" s="2"/>
      <c r="V1" s="16" t="s">
        <v>142</v>
      </c>
    </row>
    <row r="2" spans="1:22" x14ac:dyDescent="0.2">
      <c r="A2" s="2"/>
      <c r="B2" s="2"/>
      <c r="C2" s="17">
        <v>7</v>
      </c>
      <c r="D2" s="18">
        <v>6</v>
      </c>
      <c r="E2" s="18">
        <v>5</v>
      </c>
      <c r="F2" s="18">
        <v>4</v>
      </c>
      <c r="G2" s="18">
        <v>3</v>
      </c>
      <c r="H2" s="18">
        <v>2</v>
      </c>
      <c r="I2" s="18">
        <v>1</v>
      </c>
      <c r="J2" s="18">
        <v>0</v>
      </c>
      <c r="K2" s="2"/>
      <c r="L2" s="17">
        <v>7</v>
      </c>
      <c r="M2" s="17">
        <v>6</v>
      </c>
      <c r="N2" s="17">
        <v>5</v>
      </c>
      <c r="O2" s="17">
        <v>4</v>
      </c>
      <c r="P2" s="17">
        <v>3</v>
      </c>
      <c r="Q2" s="17">
        <v>2</v>
      </c>
      <c r="R2" s="17">
        <v>1</v>
      </c>
      <c r="S2" s="19">
        <v>0</v>
      </c>
      <c r="T2" s="2"/>
      <c r="U2" s="2"/>
      <c r="V2" s="2"/>
    </row>
    <row r="3" spans="1:22" ht="96" x14ac:dyDescent="0.2">
      <c r="A3" s="41" t="s">
        <v>143</v>
      </c>
      <c r="B3" s="7" t="s">
        <v>82</v>
      </c>
      <c r="C3" s="39" t="s">
        <v>83</v>
      </c>
      <c r="D3" s="6"/>
      <c r="E3" s="40" t="s">
        <v>144</v>
      </c>
      <c r="F3" s="6"/>
      <c r="G3" s="6"/>
      <c r="H3" s="59" t="s">
        <v>145</v>
      </c>
      <c r="I3" s="6"/>
      <c r="J3" s="41" t="s">
        <v>86</v>
      </c>
      <c r="K3" s="41"/>
      <c r="L3" s="42" t="s">
        <v>146</v>
      </c>
      <c r="M3" s="42" t="s">
        <v>147</v>
      </c>
      <c r="N3" s="42" t="s">
        <v>148</v>
      </c>
      <c r="O3" s="42" t="s">
        <v>149</v>
      </c>
      <c r="P3" s="42" t="s">
        <v>150</v>
      </c>
      <c r="Q3" s="42" t="s">
        <v>151</v>
      </c>
      <c r="R3" s="43" t="s">
        <v>152</v>
      </c>
      <c r="S3" s="42" t="s">
        <v>86</v>
      </c>
      <c r="T3" s="41"/>
      <c r="U3" s="41"/>
      <c r="V3" s="41">
        <v>0.08</v>
      </c>
    </row>
    <row r="4" spans="1:22" ht="24" x14ac:dyDescent="0.2">
      <c r="A4" s="41" t="s">
        <v>143</v>
      </c>
      <c r="B4" s="48" t="s">
        <v>85</v>
      </c>
      <c r="C4" s="22">
        <v>-0.02</v>
      </c>
      <c r="D4" s="22">
        <v>-0.02</v>
      </c>
      <c r="E4" s="22">
        <v>0</v>
      </c>
      <c r="F4" s="22">
        <v>0.02</v>
      </c>
      <c r="G4" s="22">
        <v>0.04</v>
      </c>
      <c r="H4" s="22">
        <v>0.06</v>
      </c>
      <c r="I4" s="22">
        <v>0.06</v>
      </c>
      <c r="J4" s="9" t="s">
        <v>86</v>
      </c>
      <c r="K4" s="2"/>
      <c r="L4" s="10" t="s">
        <v>146</v>
      </c>
      <c r="M4" s="10" t="s">
        <v>147</v>
      </c>
      <c r="N4" s="10" t="s">
        <v>153</v>
      </c>
      <c r="O4" s="10" t="s">
        <v>149</v>
      </c>
      <c r="P4" s="10" t="s">
        <v>150</v>
      </c>
      <c r="Q4" s="10" t="s">
        <v>151</v>
      </c>
      <c r="R4" s="23" t="s">
        <v>152</v>
      </c>
      <c r="S4" s="10" t="s">
        <v>86</v>
      </c>
      <c r="T4" s="2"/>
      <c r="U4" s="2"/>
      <c r="V4" s="41">
        <v>0.08</v>
      </c>
    </row>
    <row r="5" spans="1:22" ht="24" x14ac:dyDescent="0.2">
      <c r="A5" s="41" t="s">
        <v>143</v>
      </c>
      <c r="B5" s="48" t="s">
        <v>87</v>
      </c>
      <c r="C5" s="22">
        <v>-0.02</v>
      </c>
      <c r="D5" s="22">
        <v>-0.02</v>
      </c>
      <c r="E5" s="22">
        <v>0</v>
      </c>
      <c r="F5" s="22">
        <v>0.02</v>
      </c>
      <c r="G5" s="22">
        <v>0.04</v>
      </c>
      <c r="H5" s="22">
        <v>0.06</v>
      </c>
      <c r="I5" s="22">
        <v>0.06</v>
      </c>
      <c r="J5" s="9" t="s">
        <v>86</v>
      </c>
      <c r="K5" s="2"/>
      <c r="L5" s="10" t="s">
        <v>146</v>
      </c>
      <c r="M5" s="10" t="s">
        <v>147</v>
      </c>
      <c r="N5" s="10" t="s">
        <v>153</v>
      </c>
      <c r="O5" s="10" t="s">
        <v>149</v>
      </c>
      <c r="P5" s="10" t="s">
        <v>150</v>
      </c>
      <c r="Q5" s="10" t="s">
        <v>151</v>
      </c>
      <c r="R5" s="23" t="s">
        <v>152</v>
      </c>
      <c r="S5" s="10" t="s">
        <v>86</v>
      </c>
      <c r="T5" s="2"/>
      <c r="U5" s="2"/>
      <c r="V5" s="41">
        <v>0.08</v>
      </c>
    </row>
    <row r="6" spans="1:22" ht="36" x14ac:dyDescent="0.2">
      <c r="A6" s="9" t="s">
        <v>143</v>
      </c>
      <c r="B6" s="46" t="s">
        <v>88</v>
      </c>
      <c r="C6" s="24">
        <v>0</v>
      </c>
      <c r="D6" s="25">
        <v>0</v>
      </c>
      <c r="E6" s="25">
        <v>1.2500000000000001E-2</v>
      </c>
      <c r="F6" s="25">
        <v>1.4E-2</v>
      </c>
      <c r="G6" s="25">
        <v>1.55E-2</v>
      </c>
      <c r="H6" s="25">
        <v>1.7000000000000001E-2</v>
      </c>
      <c r="I6" s="25">
        <v>1.7000000000000001E-2</v>
      </c>
      <c r="J6" s="2"/>
      <c r="K6" s="2"/>
      <c r="L6" s="10" t="s">
        <v>154</v>
      </c>
      <c r="M6" s="10" t="s">
        <v>155</v>
      </c>
      <c r="N6" s="10" t="s">
        <v>156</v>
      </c>
      <c r="O6" s="10" t="s">
        <v>157</v>
      </c>
      <c r="P6" s="10" t="s">
        <v>158</v>
      </c>
      <c r="Q6" s="10" t="s">
        <v>159</v>
      </c>
      <c r="R6" s="10" t="s">
        <v>160</v>
      </c>
      <c r="S6" s="2"/>
      <c r="T6" s="2"/>
      <c r="U6" s="2"/>
      <c r="V6" s="11">
        <v>0.06</v>
      </c>
    </row>
    <row r="7" spans="1:22" ht="72" x14ac:dyDescent="0.2">
      <c r="A7" s="9" t="s">
        <v>143</v>
      </c>
      <c r="B7" s="46" t="s">
        <v>89</v>
      </c>
      <c r="C7" s="26" t="s">
        <v>155</v>
      </c>
      <c r="D7" s="26" t="s">
        <v>161</v>
      </c>
      <c r="E7" s="26" t="s">
        <v>162</v>
      </c>
      <c r="F7" s="26" t="s">
        <v>163</v>
      </c>
      <c r="G7" s="26" t="s">
        <v>164</v>
      </c>
      <c r="H7" s="26" t="s">
        <v>165</v>
      </c>
      <c r="I7" s="26" t="s">
        <v>166</v>
      </c>
      <c r="J7" s="2"/>
      <c r="K7" s="2"/>
      <c r="L7" s="10" t="s">
        <v>155</v>
      </c>
      <c r="M7" s="10" t="s">
        <v>161</v>
      </c>
      <c r="N7" s="10" t="s">
        <v>162</v>
      </c>
      <c r="O7" s="10" t="s">
        <v>163</v>
      </c>
      <c r="P7" s="10" t="s">
        <v>164</v>
      </c>
      <c r="Q7" s="10" t="s">
        <v>165</v>
      </c>
      <c r="R7" s="10" t="s">
        <v>166</v>
      </c>
      <c r="S7" s="2"/>
      <c r="T7" s="2"/>
      <c r="U7" s="2"/>
      <c r="V7" s="11">
        <v>0.06</v>
      </c>
    </row>
    <row r="8" spans="1:22" ht="156" x14ac:dyDescent="0.2">
      <c r="A8" s="9"/>
      <c r="B8" s="47" t="s">
        <v>167</v>
      </c>
      <c r="C8" s="39" t="s">
        <v>168</v>
      </c>
      <c r="D8" s="39" t="s">
        <v>169</v>
      </c>
      <c r="E8" s="39" t="s">
        <v>170</v>
      </c>
      <c r="F8" s="44" t="s">
        <v>171</v>
      </c>
      <c r="G8" s="39" t="s">
        <v>172</v>
      </c>
      <c r="H8" s="59" t="s">
        <v>173</v>
      </c>
      <c r="I8" s="39" t="s">
        <v>174</v>
      </c>
      <c r="J8" s="41"/>
      <c r="K8" s="41"/>
      <c r="L8" s="42"/>
      <c r="M8" s="42"/>
      <c r="N8" s="42"/>
      <c r="O8" s="42"/>
      <c r="P8" s="42"/>
      <c r="Q8" s="42"/>
      <c r="R8" s="42"/>
      <c r="S8" s="41"/>
      <c r="T8" s="41"/>
      <c r="U8" s="41"/>
      <c r="V8" s="45"/>
    </row>
    <row r="9" spans="1:22" ht="24" x14ac:dyDescent="0.2">
      <c r="A9" s="2"/>
      <c r="B9" s="20" t="s">
        <v>90</v>
      </c>
      <c r="C9" s="22">
        <v>-0.02</v>
      </c>
      <c r="D9" s="22">
        <v>-0.02</v>
      </c>
      <c r="E9" s="22">
        <v>-0.01</v>
      </c>
      <c r="F9" s="22">
        <v>0</v>
      </c>
      <c r="G9" s="22">
        <v>0.01</v>
      </c>
      <c r="H9" s="22">
        <v>0.02</v>
      </c>
      <c r="I9" s="22">
        <v>0.02</v>
      </c>
      <c r="J9" s="2"/>
      <c r="K9" s="2"/>
      <c r="L9" s="10" t="s">
        <v>146</v>
      </c>
      <c r="M9" s="10" t="s">
        <v>147</v>
      </c>
      <c r="N9" s="10" t="s">
        <v>175</v>
      </c>
      <c r="O9" s="10">
        <v>0</v>
      </c>
      <c r="P9" s="10" t="s">
        <v>176</v>
      </c>
      <c r="Q9" s="10" t="s">
        <v>149</v>
      </c>
      <c r="R9" s="10" t="s">
        <v>177</v>
      </c>
      <c r="S9" s="2"/>
      <c r="T9" s="2"/>
      <c r="U9" s="2"/>
      <c r="V9" s="11">
        <v>1.6E-2</v>
      </c>
    </row>
    <row r="10" spans="1:22" x14ac:dyDescent="0.2">
      <c r="A10" s="9" t="s">
        <v>143</v>
      </c>
      <c r="B10" s="46" t="s">
        <v>91</v>
      </c>
      <c r="C10" s="22">
        <v>1</v>
      </c>
      <c r="D10" s="22">
        <v>0.75</v>
      </c>
      <c r="E10" s="22">
        <v>0.65</v>
      </c>
      <c r="F10" s="22">
        <v>0.5</v>
      </c>
      <c r="G10" s="22">
        <v>0.35</v>
      </c>
      <c r="H10" s="22">
        <v>0.25</v>
      </c>
      <c r="I10" s="22">
        <v>0.25</v>
      </c>
      <c r="J10" s="2"/>
      <c r="K10" s="2"/>
      <c r="L10" s="10">
        <v>1</v>
      </c>
      <c r="M10" s="10" t="s">
        <v>178</v>
      </c>
      <c r="N10" s="10" t="s">
        <v>179</v>
      </c>
      <c r="O10" s="10" t="s">
        <v>180</v>
      </c>
      <c r="P10" s="10" t="s">
        <v>181</v>
      </c>
      <c r="Q10" s="10" t="s">
        <v>182</v>
      </c>
      <c r="R10" s="10" t="s">
        <v>183</v>
      </c>
      <c r="S10" s="2"/>
      <c r="T10" s="2"/>
      <c r="U10" s="2"/>
      <c r="V10" s="11">
        <v>1.6E-2</v>
      </c>
    </row>
    <row r="11" spans="1:22" ht="204" x14ac:dyDescent="0.2">
      <c r="A11" s="9"/>
      <c r="B11" s="47" t="s">
        <v>184</v>
      </c>
      <c r="C11" s="39"/>
      <c r="D11" s="39" t="s">
        <v>185</v>
      </c>
      <c r="E11" s="39" t="s">
        <v>186</v>
      </c>
      <c r="F11" s="44" t="s">
        <v>187</v>
      </c>
      <c r="G11" s="6"/>
      <c r="H11" s="59" t="s">
        <v>188</v>
      </c>
      <c r="I11" s="39" t="s">
        <v>189</v>
      </c>
      <c r="J11" s="41"/>
      <c r="K11" s="41"/>
      <c r="L11" s="42"/>
      <c r="M11" s="42"/>
      <c r="N11" s="42"/>
      <c r="O11" s="42"/>
      <c r="P11" s="42"/>
      <c r="Q11" s="42"/>
      <c r="R11" s="42"/>
      <c r="S11" s="41"/>
      <c r="T11" s="41"/>
      <c r="U11" s="41"/>
      <c r="V11" s="45"/>
    </row>
    <row r="12" spans="1:22" x14ac:dyDescent="0.2">
      <c r="A12" s="2"/>
      <c r="B12" s="46" t="s">
        <v>190</v>
      </c>
      <c r="C12" s="21">
        <v>0.06</v>
      </c>
      <c r="D12" s="22">
        <v>0.05</v>
      </c>
      <c r="E12" s="22">
        <v>0.04</v>
      </c>
      <c r="F12" s="22">
        <v>0.03</v>
      </c>
      <c r="G12" s="22">
        <v>0.02</v>
      </c>
      <c r="H12" s="22">
        <v>0.01</v>
      </c>
      <c r="I12" s="22">
        <v>0.01</v>
      </c>
      <c r="J12" s="2"/>
      <c r="K12" s="2"/>
      <c r="L12" s="10" t="s">
        <v>191</v>
      </c>
      <c r="M12" s="10" t="s">
        <v>192</v>
      </c>
      <c r="N12" s="10" t="s">
        <v>193</v>
      </c>
      <c r="O12" s="10" t="s">
        <v>194</v>
      </c>
      <c r="P12" s="10" t="s">
        <v>195</v>
      </c>
      <c r="Q12" s="10" t="s">
        <v>196</v>
      </c>
      <c r="R12" s="10" t="s">
        <v>197</v>
      </c>
      <c r="S12" s="2"/>
      <c r="T12" s="2"/>
      <c r="U12" s="2"/>
      <c r="V12" s="11">
        <v>8.0000000000000002E-3</v>
      </c>
    </row>
    <row r="13" spans="1:22" ht="72" x14ac:dyDescent="0.2">
      <c r="A13" s="41" t="s">
        <v>143</v>
      </c>
      <c r="B13" s="54" t="s">
        <v>198</v>
      </c>
      <c r="C13" s="39" t="s">
        <v>199</v>
      </c>
      <c r="D13" s="39" t="s">
        <v>200</v>
      </c>
      <c r="E13" s="39" t="s">
        <v>201</v>
      </c>
      <c r="F13" s="40" t="s">
        <v>202</v>
      </c>
      <c r="G13" s="40" t="s">
        <v>203</v>
      </c>
      <c r="H13" s="60"/>
      <c r="I13" s="39" t="s">
        <v>93</v>
      </c>
      <c r="J13" s="41"/>
      <c r="K13" s="41"/>
      <c r="L13" s="42"/>
      <c r="M13" s="42"/>
      <c r="N13" s="42"/>
      <c r="O13" s="42"/>
      <c r="P13" s="42"/>
      <c r="Q13" s="42"/>
      <c r="R13" s="42"/>
      <c r="S13" s="41"/>
      <c r="T13" s="41"/>
      <c r="U13" s="41"/>
      <c r="V13" s="45"/>
    </row>
    <row r="14" spans="1:22" x14ac:dyDescent="0.2">
      <c r="A14" s="2"/>
      <c r="B14" s="20" t="s">
        <v>95</v>
      </c>
      <c r="C14" s="22">
        <v>1</v>
      </c>
      <c r="D14" s="22">
        <v>0.75</v>
      </c>
      <c r="E14" s="22">
        <v>0.65</v>
      </c>
      <c r="F14" s="22">
        <v>0.5</v>
      </c>
      <c r="G14" s="22">
        <v>0.35</v>
      </c>
      <c r="H14" s="22">
        <v>0.25</v>
      </c>
      <c r="I14" s="22">
        <v>0.25</v>
      </c>
      <c r="J14" s="2"/>
      <c r="K14" s="2"/>
      <c r="L14" s="10">
        <v>1</v>
      </c>
      <c r="M14" s="10" t="s">
        <v>178</v>
      </c>
      <c r="N14" s="10" t="s">
        <v>179</v>
      </c>
      <c r="O14" s="10" t="s">
        <v>180</v>
      </c>
      <c r="P14" s="10" t="s">
        <v>181</v>
      </c>
      <c r="Q14" s="10" t="s">
        <v>182</v>
      </c>
      <c r="R14" s="10" t="s">
        <v>183</v>
      </c>
      <c r="S14" s="2"/>
      <c r="T14" s="2"/>
      <c r="U14" s="2"/>
      <c r="V14" s="11">
        <v>8.0000000000000002E-3</v>
      </c>
    </row>
    <row r="15" spans="1:22" x14ac:dyDescent="0.2">
      <c r="A15" s="2"/>
      <c r="B15" s="46" t="s">
        <v>96</v>
      </c>
      <c r="C15" s="27">
        <v>105</v>
      </c>
      <c r="D15" s="27">
        <v>105</v>
      </c>
      <c r="E15" s="27">
        <v>90</v>
      </c>
      <c r="F15" s="27">
        <v>75</v>
      </c>
      <c r="G15" s="27">
        <v>60</v>
      </c>
      <c r="H15" s="27">
        <v>45</v>
      </c>
      <c r="I15" s="27">
        <v>30</v>
      </c>
      <c r="J15" s="2"/>
      <c r="K15" s="2"/>
      <c r="L15" s="10" t="s">
        <v>204</v>
      </c>
      <c r="M15" s="10" t="s">
        <v>205</v>
      </c>
      <c r="N15" s="10" t="s">
        <v>206</v>
      </c>
      <c r="O15" s="10" t="s">
        <v>207</v>
      </c>
      <c r="P15" s="10" t="s">
        <v>208</v>
      </c>
      <c r="Q15" s="10" t="s">
        <v>209</v>
      </c>
      <c r="R15" s="10" t="s">
        <v>210</v>
      </c>
      <c r="S15" s="2"/>
      <c r="T15" s="2"/>
      <c r="U15" s="2"/>
      <c r="V15" s="11">
        <v>0.06</v>
      </c>
    </row>
    <row r="16" spans="1:22" ht="48" x14ac:dyDescent="0.2">
      <c r="A16" s="41"/>
      <c r="B16" s="47" t="s">
        <v>13</v>
      </c>
      <c r="C16" s="39" t="s">
        <v>97</v>
      </c>
      <c r="D16" s="40" t="s">
        <v>211</v>
      </c>
      <c r="E16" s="6"/>
      <c r="F16" s="44" t="s">
        <v>212</v>
      </c>
      <c r="G16" s="44" t="s">
        <v>213</v>
      </c>
      <c r="H16" s="61" t="s">
        <v>214</v>
      </c>
      <c r="I16" s="40" t="s">
        <v>215</v>
      </c>
      <c r="J16" s="41"/>
      <c r="K16" s="41"/>
      <c r="L16" s="42"/>
      <c r="M16" s="42"/>
      <c r="N16" s="42"/>
      <c r="O16" s="42"/>
      <c r="P16" s="42"/>
      <c r="Q16" s="42"/>
      <c r="R16" s="42"/>
      <c r="S16" s="41"/>
      <c r="T16" s="41"/>
      <c r="U16" s="41"/>
      <c r="V16" s="45"/>
    </row>
    <row r="17" spans="1:22" x14ac:dyDescent="0.2">
      <c r="A17" s="2"/>
      <c r="B17" s="46" t="s">
        <v>98</v>
      </c>
      <c r="C17" s="22" t="s">
        <v>101</v>
      </c>
      <c r="D17" s="22" t="s">
        <v>216</v>
      </c>
      <c r="E17" s="22"/>
      <c r="F17" s="22"/>
      <c r="G17" s="22" t="s">
        <v>217</v>
      </c>
      <c r="H17" s="22" t="s">
        <v>218</v>
      </c>
      <c r="I17" s="22" t="s">
        <v>155</v>
      </c>
      <c r="J17" s="2"/>
      <c r="K17" s="2"/>
      <c r="L17" s="10" t="s">
        <v>101</v>
      </c>
      <c r="M17" s="10" t="s">
        <v>216</v>
      </c>
      <c r="N17" s="10" t="s">
        <v>23</v>
      </c>
      <c r="O17" s="10" t="s">
        <v>23</v>
      </c>
      <c r="P17" s="10" t="s">
        <v>217</v>
      </c>
      <c r="Q17" s="10" t="s">
        <v>218</v>
      </c>
      <c r="R17" s="10" t="s">
        <v>155</v>
      </c>
      <c r="S17" s="2"/>
      <c r="T17" s="2"/>
      <c r="U17" s="2"/>
      <c r="V17" s="11">
        <v>4.0000000000000008E-2</v>
      </c>
    </row>
    <row r="18" spans="1:22" ht="48" x14ac:dyDescent="0.2">
      <c r="A18" s="41" t="s">
        <v>143</v>
      </c>
      <c r="B18" s="54" t="s">
        <v>16</v>
      </c>
      <c r="C18" s="39" t="s">
        <v>99</v>
      </c>
      <c r="D18" s="39" t="s">
        <v>219</v>
      </c>
      <c r="E18" s="39" t="s">
        <v>220</v>
      </c>
      <c r="F18" s="39" t="s">
        <v>221</v>
      </c>
      <c r="G18" s="39" t="s">
        <v>222</v>
      </c>
      <c r="H18" s="59" t="s">
        <v>223</v>
      </c>
      <c r="I18" s="39" t="s">
        <v>155</v>
      </c>
      <c r="J18" s="41"/>
      <c r="K18" s="41"/>
      <c r="L18" s="42"/>
      <c r="M18" s="42"/>
      <c r="N18" s="42"/>
      <c r="O18" s="42"/>
      <c r="P18" s="42"/>
      <c r="Q18" s="42"/>
      <c r="R18" s="42"/>
      <c r="S18" s="41"/>
      <c r="T18" s="41"/>
      <c r="U18" s="41"/>
      <c r="V18" s="45"/>
    </row>
    <row r="19" spans="1:22" x14ac:dyDescent="0.2">
      <c r="A19" s="2"/>
      <c r="B19" s="20" t="s">
        <v>100</v>
      </c>
      <c r="C19" s="22" t="s">
        <v>101</v>
      </c>
      <c r="D19" s="22" t="s">
        <v>216</v>
      </c>
      <c r="E19" s="22"/>
      <c r="F19" s="22"/>
      <c r="G19" s="22" t="s">
        <v>217</v>
      </c>
      <c r="H19" s="22" t="s">
        <v>218</v>
      </c>
      <c r="I19" s="22" t="s">
        <v>155</v>
      </c>
      <c r="J19" s="2"/>
      <c r="K19" s="2"/>
      <c r="L19" s="10" t="s">
        <v>101</v>
      </c>
      <c r="M19" s="10" t="s">
        <v>216</v>
      </c>
      <c r="N19" s="10" t="s">
        <v>23</v>
      </c>
      <c r="O19" s="10" t="s">
        <v>23</v>
      </c>
      <c r="P19" s="10" t="s">
        <v>217</v>
      </c>
      <c r="Q19" s="10" t="s">
        <v>218</v>
      </c>
      <c r="R19" s="10" t="s">
        <v>155</v>
      </c>
      <c r="S19" s="2"/>
      <c r="T19" s="2"/>
      <c r="U19" s="2"/>
      <c r="V19" s="11">
        <v>4.0000000000000008E-2</v>
      </c>
    </row>
    <row r="20" spans="1:22" x14ac:dyDescent="0.2">
      <c r="A20" s="2"/>
      <c r="B20" s="20" t="s">
        <v>102</v>
      </c>
      <c r="C20" s="22" t="s">
        <v>103</v>
      </c>
      <c r="D20" s="22"/>
      <c r="E20" s="22"/>
      <c r="F20" s="22" t="s">
        <v>86</v>
      </c>
      <c r="G20" s="22"/>
      <c r="H20" s="22"/>
      <c r="I20" s="22" t="s">
        <v>155</v>
      </c>
      <c r="J20" s="2"/>
      <c r="K20" s="2"/>
      <c r="L20" s="10" t="s">
        <v>103</v>
      </c>
      <c r="M20" s="10" t="s">
        <v>23</v>
      </c>
      <c r="N20" s="10" t="s">
        <v>23</v>
      </c>
      <c r="O20" s="10" t="s">
        <v>86</v>
      </c>
      <c r="P20" s="10" t="s">
        <v>23</v>
      </c>
      <c r="Q20" s="10" t="s">
        <v>23</v>
      </c>
      <c r="R20" s="10" t="s">
        <v>155</v>
      </c>
      <c r="S20" s="2"/>
      <c r="T20" s="2"/>
      <c r="U20" s="2"/>
      <c r="V20" s="11">
        <v>8.0000000000000002E-3</v>
      </c>
    </row>
    <row r="21" spans="1:22" ht="144" x14ac:dyDescent="0.2">
      <c r="A21" s="2"/>
      <c r="B21" s="46" t="s">
        <v>224</v>
      </c>
      <c r="C21" s="28" t="s">
        <v>225</v>
      </c>
      <c r="D21" s="33"/>
      <c r="E21" s="22"/>
      <c r="F21" s="26" t="s">
        <v>226</v>
      </c>
      <c r="G21" s="22"/>
      <c r="H21" s="22"/>
      <c r="I21" s="26" t="s">
        <v>227</v>
      </c>
      <c r="J21" s="2"/>
      <c r="K21" s="2"/>
      <c r="L21" s="29" t="s">
        <v>225</v>
      </c>
      <c r="M21" s="10"/>
      <c r="N21" s="10"/>
      <c r="O21" s="29" t="s">
        <v>226</v>
      </c>
      <c r="P21" s="10"/>
      <c r="Q21" s="10"/>
      <c r="R21" s="29" t="s">
        <v>227</v>
      </c>
      <c r="S21" s="2"/>
      <c r="T21" s="2"/>
      <c r="U21" s="2"/>
      <c r="V21" s="11">
        <v>4.0000000000000008E-2</v>
      </c>
    </row>
    <row r="22" spans="1:22" ht="72" x14ac:dyDescent="0.2">
      <c r="A22" s="41" t="s">
        <v>143</v>
      </c>
      <c r="B22" s="54" t="s">
        <v>228</v>
      </c>
      <c r="C22" s="49" t="s">
        <v>105</v>
      </c>
      <c r="D22" s="6"/>
      <c r="E22" s="6"/>
      <c r="F22" s="50" t="s">
        <v>229</v>
      </c>
      <c r="G22" s="6"/>
      <c r="H22" s="60"/>
      <c r="I22" s="44" t="s">
        <v>230</v>
      </c>
      <c r="J22" s="41"/>
      <c r="K22" s="41"/>
      <c r="L22" s="51"/>
      <c r="M22" s="42"/>
      <c r="N22" s="42"/>
      <c r="O22" s="51"/>
      <c r="P22" s="42"/>
      <c r="Q22" s="42"/>
      <c r="R22" s="51"/>
      <c r="S22" s="41"/>
      <c r="T22" s="41"/>
      <c r="U22" s="41"/>
      <c r="V22" s="45"/>
    </row>
    <row r="23" spans="1:22" ht="60" x14ac:dyDescent="0.2">
      <c r="A23" s="41" t="s">
        <v>143</v>
      </c>
      <c r="B23" s="7" t="s">
        <v>231</v>
      </c>
      <c r="C23" s="8" t="s">
        <v>107</v>
      </c>
      <c r="D23" s="8" t="s">
        <v>232</v>
      </c>
      <c r="E23" s="6" t="s">
        <v>233</v>
      </c>
      <c r="F23" s="8" t="s">
        <v>234</v>
      </c>
      <c r="G23" s="6"/>
      <c r="H23" s="8" t="s">
        <v>235</v>
      </c>
      <c r="I23" s="8" t="s">
        <v>236</v>
      </c>
      <c r="J23" s="2"/>
      <c r="K23" s="2"/>
      <c r="L23" s="10" t="s">
        <v>237</v>
      </c>
      <c r="M23" s="10" t="s">
        <v>238</v>
      </c>
      <c r="N23" s="10" t="s">
        <v>239</v>
      </c>
      <c r="O23" s="10" t="s">
        <v>240</v>
      </c>
      <c r="P23" s="10" t="s">
        <v>241</v>
      </c>
      <c r="Q23" s="10" t="s">
        <v>242</v>
      </c>
      <c r="R23" s="10" t="s">
        <v>155</v>
      </c>
      <c r="S23" s="2"/>
      <c r="T23" s="2"/>
      <c r="U23" s="2"/>
      <c r="V23" s="11">
        <v>2.0000000000000004E-2</v>
      </c>
    </row>
    <row r="24" spans="1:22" x14ac:dyDescent="0.2">
      <c r="A24" s="9"/>
      <c r="B24" s="46" t="s">
        <v>243</v>
      </c>
      <c r="C24" s="22">
        <v>0.03</v>
      </c>
      <c r="D24" s="22">
        <v>0.03</v>
      </c>
      <c r="E24" s="22">
        <v>2.5000000000000001E-2</v>
      </c>
      <c r="F24" s="22">
        <v>0.02</v>
      </c>
      <c r="G24" s="22">
        <v>1.4999999999999999E-2</v>
      </c>
      <c r="H24" s="22">
        <v>0.01</v>
      </c>
      <c r="I24" s="27" t="s">
        <v>155</v>
      </c>
      <c r="J24" s="2"/>
      <c r="K24" s="2"/>
      <c r="L24" s="10" t="s">
        <v>244</v>
      </c>
      <c r="M24" s="10" t="s">
        <v>245</v>
      </c>
      <c r="N24" s="10" t="s">
        <v>246</v>
      </c>
      <c r="O24" s="10" t="s">
        <v>247</v>
      </c>
      <c r="P24" s="10" t="s">
        <v>248</v>
      </c>
      <c r="Q24" s="10" t="s">
        <v>249</v>
      </c>
      <c r="R24" s="10" t="s">
        <v>155</v>
      </c>
      <c r="S24" s="2"/>
      <c r="T24" s="2"/>
      <c r="U24" s="2"/>
      <c r="V24" s="11">
        <v>2.0000000000000004E-2</v>
      </c>
    </row>
    <row r="25" spans="1:22" x14ac:dyDescent="0.2">
      <c r="A25" s="9"/>
      <c r="B25" s="46" t="s">
        <v>250</v>
      </c>
      <c r="C25" s="22">
        <v>1</v>
      </c>
      <c r="D25" s="22">
        <v>0.98</v>
      </c>
      <c r="E25" s="22">
        <v>0.97</v>
      </c>
      <c r="F25" s="22">
        <v>0.96</v>
      </c>
      <c r="G25" s="22">
        <v>0.95</v>
      </c>
      <c r="H25" s="22">
        <v>0.9</v>
      </c>
      <c r="I25" s="27" t="s">
        <v>155</v>
      </c>
      <c r="J25" s="2"/>
      <c r="K25" s="2"/>
      <c r="L25" s="30" t="s">
        <v>251</v>
      </c>
      <c r="M25" s="31" t="s">
        <v>252</v>
      </c>
      <c r="N25" s="31" t="s">
        <v>253</v>
      </c>
      <c r="O25" s="31" t="s">
        <v>254</v>
      </c>
      <c r="P25" s="31" t="s">
        <v>255</v>
      </c>
      <c r="Q25" s="30" t="s">
        <v>256</v>
      </c>
      <c r="R25" s="31" t="s">
        <v>155</v>
      </c>
      <c r="S25" s="2"/>
      <c r="T25" s="2"/>
      <c r="U25" s="2"/>
      <c r="V25" s="11">
        <v>2.0000000000000004E-2</v>
      </c>
    </row>
    <row r="26" spans="1:22" ht="336" x14ac:dyDescent="0.2">
      <c r="A26" s="41" t="s">
        <v>257</v>
      </c>
      <c r="B26" s="47" t="s">
        <v>108</v>
      </c>
      <c r="C26" s="39" t="s">
        <v>109</v>
      </c>
      <c r="D26" s="40" t="s">
        <v>258</v>
      </c>
      <c r="E26" s="6"/>
      <c r="F26" s="40" t="s">
        <v>259</v>
      </c>
      <c r="G26" s="6"/>
      <c r="H26" s="61" t="s">
        <v>260</v>
      </c>
      <c r="I26" s="44" t="s">
        <v>261</v>
      </c>
      <c r="J26" s="41"/>
      <c r="K26" s="41"/>
      <c r="L26" s="52"/>
      <c r="M26" s="53"/>
      <c r="N26" s="53"/>
      <c r="O26" s="53"/>
      <c r="P26" s="53"/>
      <c r="Q26" s="52"/>
      <c r="R26" s="53"/>
      <c r="S26" s="41"/>
      <c r="T26" s="41"/>
      <c r="U26" s="41"/>
      <c r="V26" s="45"/>
    </row>
    <row r="27" spans="1:22" ht="24" x14ac:dyDescent="0.2">
      <c r="A27" s="2"/>
      <c r="B27" s="20" t="s">
        <v>110</v>
      </c>
      <c r="C27" s="26" t="s">
        <v>111</v>
      </c>
      <c r="D27" s="26"/>
      <c r="E27" s="26"/>
      <c r="F27" s="26"/>
      <c r="G27" s="26" t="s">
        <v>262</v>
      </c>
      <c r="H27" s="26"/>
      <c r="I27" s="26" t="s">
        <v>155</v>
      </c>
      <c r="J27" s="2"/>
      <c r="K27" s="2"/>
      <c r="L27" s="32" t="s">
        <v>111</v>
      </c>
      <c r="M27" s="32">
        <v>0</v>
      </c>
      <c r="N27" s="32">
        <v>0</v>
      </c>
      <c r="O27" s="32">
        <v>0</v>
      </c>
      <c r="P27" s="32" t="s">
        <v>262</v>
      </c>
      <c r="Q27" s="32">
        <v>0</v>
      </c>
      <c r="R27" s="32" t="s">
        <v>155</v>
      </c>
      <c r="S27" s="2"/>
      <c r="T27" s="2"/>
      <c r="U27" s="2"/>
      <c r="V27" s="11">
        <v>8.0000000000000002E-3</v>
      </c>
    </row>
    <row r="28" spans="1:22" ht="84" x14ac:dyDescent="0.2">
      <c r="A28" s="55" t="s">
        <v>263</v>
      </c>
      <c r="B28" s="48" t="s">
        <v>112</v>
      </c>
      <c r="C28" s="26" t="s">
        <v>111</v>
      </c>
      <c r="D28" s="35"/>
      <c r="E28" s="26" t="s">
        <v>264</v>
      </c>
      <c r="F28" s="35"/>
      <c r="G28" s="26" t="s">
        <v>265</v>
      </c>
      <c r="H28" s="35"/>
      <c r="I28" s="26" t="s">
        <v>155</v>
      </c>
      <c r="J28" s="2"/>
      <c r="K28" s="2"/>
      <c r="L28" s="2"/>
      <c r="M28" s="2"/>
      <c r="N28" s="2"/>
      <c r="O28" s="2"/>
      <c r="P28" s="2"/>
      <c r="Q28" s="2"/>
      <c r="R28" s="2"/>
      <c r="S28" s="2"/>
      <c r="T28" s="2"/>
      <c r="U28" s="2"/>
      <c r="V28" s="11">
        <v>0.06</v>
      </c>
    </row>
    <row r="29" spans="1:22" ht="120" x14ac:dyDescent="0.2">
      <c r="A29" s="55" t="s">
        <v>263</v>
      </c>
      <c r="B29" s="48" t="s">
        <v>113</v>
      </c>
      <c r="C29" s="26" t="s">
        <v>114</v>
      </c>
      <c r="D29" s="26" t="s">
        <v>266</v>
      </c>
      <c r="E29" s="26" t="s">
        <v>267</v>
      </c>
      <c r="F29" s="26" t="s">
        <v>268</v>
      </c>
      <c r="G29" s="35"/>
      <c r="H29" s="62"/>
      <c r="I29" s="26" t="s">
        <v>269</v>
      </c>
      <c r="J29" s="2"/>
      <c r="K29" s="2"/>
      <c r="L29" s="2"/>
      <c r="M29" s="2"/>
      <c r="N29" s="2"/>
      <c r="O29" s="2"/>
      <c r="P29" s="2"/>
      <c r="Q29" s="2"/>
      <c r="R29" s="2"/>
      <c r="S29" s="2"/>
      <c r="T29" s="2"/>
      <c r="U29" s="2"/>
      <c r="V29" s="11">
        <v>1.2E-2</v>
      </c>
    </row>
    <row r="30" spans="1:22" ht="288" x14ac:dyDescent="0.2">
      <c r="A30" s="2"/>
      <c r="B30" s="20" t="s">
        <v>115</v>
      </c>
      <c r="C30" s="34" t="s">
        <v>116</v>
      </c>
      <c r="D30" s="34" t="s">
        <v>270</v>
      </c>
      <c r="E30" s="34" t="s">
        <v>271</v>
      </c>
      <c r="F30" s="34" t="s">
        <v>272</v>
      </c>
      <c r="G30" s="34" t="s">
        <v>273</v>
      </c>
      <c r="H30" s="63" t="s">
        <v>274</v>
      </c>
      <c r="I30" s="34" t="s">
        <v>275</v>
      </c>
      <c r="J30" s="2"/>
      <c r="K30" s="2"/>
      <c r="L30" s="2"/>
      <c r="M30" s="2"/>
      <c r="N30" s="2"/>
      <c r="O30" s="2"/>
      <c r="P30" s="2"/>
      <c r="Q30" s="2"/>
      <c r="R30" s="2"/>
      <c r="S30" s="2"/>
      <c r="T30" s="2"/>
      <c r="U30" s="2"/>
      <c r="V30" s="11">
        <v>8.0000000000000002E-3</v>
      </c>
    </row>
    <row r="31" spans="1:22" ht="72" x14ac:dyDescent="0.2">
      <c r="A31" s="2"/>
      <c r="B31" s="20" t="s">
        <v>117</v>
      </c>
      <c r="C31" s="34" t="s">
        <v>118</v>
      </c>
      <c r="D31" s="34" t="s">
        <v>276</v>
      </c>
      <c r="E31" s="4"/>
      <c r="F31" s="34" t="s">
        <v>277</v>
      </c>
      <c r="G31" s="34" t="s">
        <v>278</v>
      </c>
      <c r="H31" s="63" t="s">
        <v>279</v>
      </c>
      <c r="I31" s="34" t="s">
        <v>280</v>
      </c>
      <c r="J31" s="2"/>
      <c r="K31" s="2"/>
      <c r="L31" s="2"/>
      <c r="M31" s="2"/>
      <c r="N31" s="2"/>
      <c r="O31" s="2"/>
      <c r="P31" s="2"/>
      <c r="Q31" s="2"/>
      <c r="R31" s="2"/>
      <c r="S31" s="2"/>
      <c r="T31" s="2"/>
      <c r="U31" s="2"/>
      <c r="V31" s="11">
        <v>2.0000000000000004E-2</v>
      </c>
    </row>
    <row r="32" spans="1:22" ht="96" x14ac:dyDescent="0.2">
      <c r="A32" s="2"/>
      <c r="B32" s="20" t="s">
        <v>119</v>
      </c>
      <c r="C32" s="34" t="s">
        <v>120</v>
      </c>
      <c r="D32" s="34" t="s">
        <v>281</v>
      </c>
      <c r="E32" s="4"/>
      <c r="F32" s="34" t="s">
        <v>282</v>
      </c>
      <c r="G32" s="4"/>
      <c r="H32" s="63" t="s">
        <v>283</v>
      </c>
      <c r="I32" s="34" t="s">
        <v>284</v>
      </c>
      <c r="J32" s="2"/>
      <c r="K32" s="2"/>
      <c r="L32" s="2"/>
      <c r="M32" s="2"/>
      <c r="N32" s="2"/>
      <c r="O32" s="2"/>
      <c r="P32" s="2"/>
      <c r="Q32" s="2"/>
      <c r="R32" s="2"/>
      <c r="S32" s="2"/>
      <c r="T32" s="2"/>
      <c r="U32" s="2"/>
      <c r="V32" s="11">
        <v>8.0000000000000002E-3</v>
      </c>
    </row>
    <row r="33" spans="1:22" x14ac:dyDescent="0.2">
      <c r="A33" s="55" t="s">
        <v>263</v>
      </c>
      <c r="B33" s="48" t="s">
        <v>121</v>
      </c>
      <c r="C33" s="56" t="s">
        <v>111</v>
      </c>
      <c r="D33" s="57"/>
      <c r="E33" s="57" t="s">
        <v>285</v>
      </c>
      <c r="F33" s="57"/>
      <c r="G33" s="57" t="s">
        <v>286</v>
      </c>
      <c r="H33" s="64"/>
      <c r="I33" s="57" t="s">
        <v>155</v>
      </c>
      <c r="J33" s="55"/>
      <c r="K33" s="55"/>
      <c r="L33" s="55"/>
      <c r="M33" s="55"/>
      <c r="N33" s="55"/>
      <c r="O33" s="55"/>
      <c r="P33" s="55"/>
      <c r="Q33" s="55"/>
      <c r="R33" s="55"/>
      <c r="S33" s="55"/>
      <c r="T33" s="55"/>
      <c r="U33" s="55"/>
      <c r="V33" s="58">
        <v>2.8000000000000004E-2</v>
      </c>
    </row>
    <row r="34" spans="1:22" ht="408" x14ac:dyDescent="0.2">
      <c r="A34" s="2"/>
      <c r="B34" s="20" t="s">
        <v>123</v>
      </c>
      <c r="C34" s="34" t="s">
        <v>287</v>
      </c>
      <c r="D34" s="34" t="s">
        <v>288</v>
      </c>
      <c r="E34" s="34" t="s">
        <v>289</v>
      </c>
      <c r="F34" s="34" t="s">
        <v>290</v>
      </c>
      <c r="G34" s="34" t="s">
        <v>291</v>
      </c>
      <c r="H34" s="65"/>
      <c r="I34" s="34" t="s">
        <v>292</v>
      </c>
      <c r="J34" s="2"/>
      <c r="K34" s="2"/>
      <c r="L34" s="2"/>
      <c r="M34" s="2"/>
      <c r="N34" s="2"/>
      <c r="O34" s="2"/>
      <c r="P34" s="2"/>
      <c r="Q34" s="2"/>
      <c r="R34" s="2"/>
      <c r="S34" s="2"/>
      <c r="T34" s="2"/>
      <c r="U34" s="2"/>
      <c r="V34" s="11">
        <v>2.0000000000000004E-2</v>
      </c>
    </row>
    <row r="35" spans="1:22" ht="144" x14ac:dyDescent="0.2">
      <c r="A35" s="2"/>
      <c r="B35" s="20" t="s">
        <v>125</v>
      </c>
      <c r="C35" s="34" t="s">
        <v>293</v>
      </c>
      <c r="D35" s="34" t="s">
        <v>294</v>
      </c>
      <c r="E35" s="34" t="s">
        <v>295</v>
      </c>
      <c r="F35" s="4"/>
      <c r="G35" s="34" t="s">
        <v>296</v>
      </c>
      <c r="H35" s="63" t="s">
        <v>297</v>
      </c>
      <c r="I35" s="34" t="s">
        <v>298</v>
      </c>
      <c r="J35" s="2"/>
      <c r="K35" s="2"/>
      <c r="L35" s="2"/>
      <c r="M35" s="2"/>
      <c r="N35" s="2"/>
      <c r="O35" s="2"/>
      <c r="P35" s="2"/>
      <c r="Q35" s="2"/>
      <c r="R35" s="2"/>
      <c r="S35" s="2"/>
      <c r="T35" s="2"/>
      <c r="U35" s="2"/>
      <c r="V35" s="11">
        <v>2.0000000000000004E-2</v>
      </c>
    </row>
    <row r="36" spans="1:22" ht="324" x14ac:dyDescent="0.2">
      <c r="A36" s="2"/>
      <c r="B36" s="20" t="s">
        <v>127</v>
      </c>
      <c r="C36" s="34" t="s">
        <v>109</v>
      </c>
      <c r="D36" s="34" t="s">
        <v>299</v>
      </c>
      <c r="E36" s="34" t="s">
        <v>300</v>
      </c>
      <c r="F36" s="34" t="s">
        <v>301</v>
      </c>
      <c r="G36" s="34" t="s">
        <v>302</v>
      </c>
      <c r="H36" s="63" t="s">
        <v>303</v>
      </c>
      <c r="I36" s="34" t="s">
        <v>304</v>
      </c>
      <c r="J36" s="2"/>
      <c r="K36" s="2"/>
      <c r="L36" s="2"/>
      <c r="M36" s="2"/>
      <c r="N36" s="2"/>
      <c r="O36" s="2"/>
      <c r="P36" s="2"/>
      <c r="Q36" s="2"/>
      <c r="R36" s="2"/>
      <c r="S36" s="2"/>
      <c r="T36" s="2"/>
      <c r="U36" s="2"/>
      <c r="V36" s="11">
        <v>2.0000000000000004E-2</v>
      </c>
    </row>
    <row r="37" spans="1:22" ht="75.75" customHeight="1" x14ac:dyDescent="0.2">
      <c r="A37" s="2"/>
      <c r="B37" s="20" t="s">
        <v>128</v>
      </c>
      <c r="C37" s="34" t="s">
        <v>124</v>
      </c>
      <c r="D37" s="36" t="s">
        <v>305</v>
      </c>
      <c r="E37" s="34" t="s">
        <v>306</v>
      </c>
      <c r="F37" s="34" t="s">
        <v>307</v>
      </c>
      <c r="G37" s="34" t="s">
        <v>308</v>
      </c>
      <c r="H37" s="63" t="s">
        <v>309</v>
      </c>
      <c r="I37" s="34" t="s">
        <v>310</v>
      </c>
      <c r="J37" s="2"/>
      <c r="K37" s="2"/>
      <c r="L37" s="2"/>
      <c r="M37" s="2"/>
      <c r="N37" s="2"/>
      <c r="O37" s="2"/>
      <c r="P37" s="2"/>
      <c r="Q37" s="2"/>
      <c r="R37" s="2"/>
      <c r="S37" s="2"/>
      <c r="T37" s="2"/>
      <c r="U37" s="2"/>
      <c r="V37" s="11">
        <v>2.0000000000000004E-2</v>
      </c>
    </row>
    <row r="38" spans="1:22" ht="71.25" customHeight="1" x14ac:dyDescent="0.2">
      <c r="A38" s="2"/>
      <c r="B38" s="20" t="s">
        <v>129</v>
      </c>
      <c r="C38" s="34" t="s">
        <v>109</v>
      </c>
      <c r="D38" s="34" t="s">
        <v>311</v>
      </c>
      <c r="E38" s="34" t="s">
        <v>312</v>
      </c>
      <c r="F38" s="34" t="s">
        <v>313</v>
      </c>
      <c r="G38" s="34" t="s">
        <v>314</v>
      </c>
      <c r="H38" s="63" t="s">
        <v>315</v>
      </c>
      <c r="I38" s="34" t="s">
        <v>316</v>
      </c>
      <c r="J38" s="2"/>
      <c r="K38" s="2"/>
      <c r="L38" s="2"/>
      <c r="M38" s="2"/>
      <c r="N38" s="2"/>
      <c r="O38" s="2"/>
      <c r="P38" s="2"/>
      <c r="Q38" s="2"/>
      <c r="R38" s="2"/>
      <c r="S38" s="2"/>
      <c r="T38" s="2"/>
      <c r="U38" s="2"/>
      <c r="V38" s="11">
        <v>1.0000000000000002E-2</v>
      </c>
    </row>
    <row r="39" spans="1:22" ht="122.25" customHeight="1" x14ac:dyDescent="0.2">
      <c r="A39" s="2"/>
      <c r="B39" s="3" t="s">
        <v>130</v>
      </c>
      <c r="C39" s="34" t="s">
        <v>131</v>
      </c>
      <c r="D39" s="34" t="s">
        <v>317</v>
      </c>
      <c r="E39" s="34" t="s">
        <v>318</v>
      </c>
      <c r="F39" s="4"/>
      <c r="G39" s="34" t="s">
        <v>319</v>
      </c>
      <c r="H39" s="63" t="s">
        <v>320</v>
      </c>
      <c r="I39" s="34" t="s">
        <v>321</v>
      </c>
      <c r="J39" s="2"/>
      <c r="K39" s="2"/>
      <c r="L39" s="2"/>
      <c r="M39" s="2"/>
      <c r="N39" s="2"/>
      <c r="O39" s="2"/>
      <c r="P39" s="2"/>
      <c r="Q39" s="2"/>
      <c r="R39" s="2"/>
      <c r="S39" s="2"/>
      <c r="T39" s="2"/>
      <c r="U39" s="2"/>
      <c r="V39" s="11">
        <v>2.0000000000000004E-2</v>
      </c>
    </row>
    <row r="40" spans="1:22" ht="89.25" customHeight="1" x14ac:dyDescent="0.2">
      <c r="A40" s="2"/>
      <c r="B40" s="20" t="s">
        <v>132</v>
      </c>
      <c r="C40" s="37" t="s">
        <v>133</v>
      </c>
      <c r="D40" s="4"/>
      <c r="E40" s="4"/>
      <c r="F40" s="37" t="s">
        <v>322</v>
      </c>
      <c r="G40" s="4"/>
      <c r="H40" s="65"/>
      <c r="I40" s="34" t="s">
        <v>323</v>
      </c>
      <c r="J40" s="2"/>
      <c r="K40" s="2"/>
      <c r="L40" s="2"/>
      <c r="M40" s="2"/>
      <c r="N40" s="2"/>
      <c r="O40" s="2"/>
      <c r="P40" s="2"/>
      <c r="Q40" s="2"/>
      <c r="R40" s="2"/>
      <c r="S40" s="2"/>
      <c r="T40" s="2"/>
      <c r="U40" s="2"/>
      <c r="V40" s="11">
        <v>2.0000000000000004E-2</v>
      </c>
    </row>
    <row r="41" spans="1:22" ht="409.5" x14ac:dyDescent="0.2">
      <c r="A41" s="2"/>
      <c r="B41" s="20" t="s">
        <v>134</v>
      </c>
      <c r="C41" s="34" t="s">
        <v>109</v>
      </c>
      <c r="D41" s="34" t="s">
        <v>324</v>
      </c>
      <c r="E41" s="34" t="s">
        <v>325</v>
      </c>
      <c r="F41" s="34" t="s">
        <v>326</v>
      </c>
      <c r="G41" s="34" t="s">
        <v>327</v>
      </c>
      <c r="H41" s="63" t="s">
        <v>328</v>
      </c>
      <c r="I41" s="34" t="s">
        <v>329</v>
      </c>
      <c r="J41" s="2"/>
      <c r="K41" s="2"/>
      <c r="L41" s="2"/>
      <c r="M41" s="2"/>
      <c r="N41" s="2"/>
      <c r="O41" s="2"/>
      <c r="P41" s="2"/>
      <c r="Q41" s="2"/>
      <c r="R41" s="2"/>
      <c r="S41" s="2"/>
      <c r="T41" s="2"/>
      <c r="U41" s="2"/>
      <c r="V41" s="11">
        <v>2.0000000000000004E-2</v>
      </c>
    </row>
    <row r="42" spans="1:22" ht="204" x14ac:dyDescent="0.2">
      <c r="A42" s="2"/>
      <c r="B42" s="20" t="s">
        <v>135</v>
      </c>
      <c r="C42" s="34" t="s">
        <v>109</v>
      </c>
      <c r="D42" s="34" t="s">
        <v>330</v>
      </c>
      <c r="E42" s="34" t="s">
        <v>331</v>
      </c>
      <c r="F42" s="34" t="s">
        <v>332</v>
      </c>
      <c r="G42" s="4"/>
      <c r="H42" s="63" t="s">
        <v>333</v>
      </c>
      <c r="I42" s="34" t="s">
        <v>334</v>
      </c>
      <c r="J42" s="2"/>
      <c r="K42" s="2"/>
      <c r="L42" s="2"/>
      <c r="M42" s="2"/>
      <c r="N42" s="2"/>
      <c r="O42" s="2"/>
      <c r="P42" s="2"/>
      <c r="Q42" s="2"/>
      <c r="R42" s="2"/>
      <c r="S42" s="2"/>
      <c r="T42" s="2"/>
      <c r="U42" s="2"/>
      <c r="V42" s="11">
        <v>1.2E-2</v>
      </c>
    </row>
    <row r="43" spans="1:22" ht="276" x14ac:dyDescent="0.2">
      <c r="A43" s="2"/>
      <c r="B43" s="20" t="s">
        <v>136</v>
      </c>
      <c r="C43" s="38" t="s">
        <v>137</v>
      </c>
      <c r="D43" s="38" t="s">
        <v>335</v>
      </c>
      <c r="E43" s="5"/>
      <c r="F43" s="38" t="s">
        <v>336</v>
      </c>
      <c r="G43" s="38" t="s">
        <v>337</v>
      </c>
      <c r="H43" s="66" t="s">
        <v>338</v>
      </c>
      <c r="I43" s="38" t="s">
        <v>339</v>
      </c>
      <c r="J43" s="2"/>
      <c r="K43" s="2"/>
      <c r="L43" s="2"/>
      <c r="M43" s="2"/>
      <c r="N43" s="2"/>
      <c r="O43" s="2"/>
      <c r="P43" s="2"/>
      <c r="Q43" s="2"/>
      <c r="R43" s="2"/>
      <c r="S43" s="2"/>
      <c r="T43" s="2"/>
      <c r="U43" s="2"/>
      <c r="V43" s="11">
        <v>4.0000000000000001E-3</v>
      </c>
    </row>
    <row r="44" spans="1:22" ht="59.25" customHeight="1" x14ac:dyDescent="0.2">
      <c r="A44" s="2"/>
      <c r="B44" s="20" t="s">
        <v>14</v>
      </c>
      <c r="C44" s="34" t="s">
        <v>340</v>
      </c>
      <c r="D44" s="34" t="s">
        <v>341</v>
      </c>
      <c r="E44" s="34" t="s">
        <v>342</v>
      </c>
      <c r="F44" s="34" t="s">
        <v>343</v>
      </c>
      <c r="G44" s="34" t="s">
        <v>344</v>
      </c>
      <c r="H44" s="63" t="s">
        <v>345</v>
      </c>
      <c r="I44" s="34" t="s">
        <v>346</v>
      </c>
      <c r="J44" s="2"/>
      <c r="K44" s="2"/>
      <c r="L44" s="2"/>
      <c r="M44" s="2"/>
      <c r="N44" s="2"/>
      <c r="O44" s="2"/>
      <c r="P44" s="2"/>
      <c r="Q44" s="2"/>
      <c r="R44" s="2"/>
      <c r="S44" s="2"/>
      <c r="T44" s="2"/>
      <c r="U44" s="2"/>
      <c r="V44" s="11">
        <v>0.03</v>
      </c>
    </row>
    <row r="45" spans="1:22" x14ac:dyDescent="0.2">
      <c r="A45" s="55" t="s">
        <v>263</v>
      </c>
      <c r="B45" s="48" t="s">
        <v>139</v>
      </c>
      <c r="C45" s="56" t="s">
        <v>111</v>
      </c>
      <c r="D45" s="35"/>
      <c r="E45" s="35"/>
      <c r="F45" s="35"/>
      <c r="G45" s="35"/>
      <c r="H45" s="62"/>
      <c r="I45" s="35"/>
      <c r="J45" s="2"/>
      <c r="K45" s="2"/>
      <c r="L45" s="2"/>
      <c r="M45" s="2"/>
      <c r="N45" s="2"/>
      <c r="O45" s="2"/>
      <c r="P45" s="2"/>
      <c r="Q45" s="2"/>
      <c r="R45" s="2"/>
      <c r="S45" s="2"/>
      <c r="T45" s="2"/>
      <c r="U45" s="2"/>
      <c r="V45" s="11">
        <v>4.0000000000000001E-3</v>
      </c>
    </row>
    <row r="46" spans="1:22" x14ac:dyDescent="0.2">
      <c r="A46" s="2"/>
      <c r="B46" s="2"/>
      <c r="C46" s="2"/>
      <c r="D46" s="2"/>
      <c r="E46" s="2"/>
      <c r="F46" s="2"/>
      <c r="G46" s="2"/>
      <c r="H46" s="2"/>
      <c r="I46" s="2"/>
      <c r="J46" s="2"/>
      <c r="K46" s="2"/>
      <c r="L46" s="2"/>
      <c r="M46" s="2"/>
      <c r="N46" s="2"/>
      <c r="O46" s="2"/>
      <c r="P46" s="2"/>
      <c r="Q46" s="2"/>
      <c r="R46" s="2"/>
      <c r="S46" s="2"/>
      <c r="T46" s="2"/>
      <c r="U46" s="2"/>
      <c r="V46" s="9">
        <v>1.0000000000000004</v>
      </c>
    </row>
  </sheetData>
  <pageMargins left="0.7" right="0.7" top="0.75" bottom="0.75" header="0.3" footer="0.3"/>
  <pageSetup orientation="portrait" r:id="rId1"/>
  <headerFooter>
    <oddFooter>&amp;LForm SCMP 7.4 (d)&amp;CNeg Plan &amp; 
Agreement Scorecard Calculator&amp;RRevision Original
Effective Date 09/01/2021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64"/>
  <sheetViews>
    <sheetView topLeftCell="A2" zoomScaleNormal="100" workbookViewId="0">
      <selection activeCell="A2" sqref="A2"/>
    </sheetView>
  </sheetViews>
  <sheetFormatPr defaultColWidth="9" defaultRowHeight="14.25" x14ac:dyDescent="0.2"/>
  <cols>
    <col min="1" max="1" width="12.25" style="120" customWidth="1"/>
    <col min="2" max="2" width="9" style="120"/>
    <col min="3" max="4" width="21" style="120" customWidth="1"/>
    <col min="5" max="5" width="9" style="120"/>
    <col min="6" max="6" width="18.5" style="120" customWidth="1"/>
    <col min="7" max="7" width="14" style="120" customWidth="1"/>
    <col min="8" max="16384" width="9" style="120"/>
  </cols>
  <sheetData>
    <row r="1" spans="1:9" x14ac:dyDescent="0.2">
      <c r="B1" s="117">
        <v>7</v>
      </c>
      <c r="C1" s="117">
        <v>5</v>
      </c>
      <c r="D1" s="117">
        <v>2</v>
      </c>
      <c r="E1" s="117">
        <v>4</v>
      </c>
    </row>
    <row r="2" spans="1:9" ht="96" x14ac:dyDescent="0.2">
      <c r="A2" s="118" t="s">
        <v>82</v>
      </c>
      <c r="B2" s="118" t="s">
        <v>83</v>
      </c>
      <c r="C2" s="119" t="s">
        <v>144</v>
      </c>
      <c r="D2" s="118" t="s">
        <v>145</v>
      </c>
      <c r="E2" s="118" t="s">
        <v>86</v>
      </c>
    </row>
    <row r="3" spans="1:9" x14ac:dyDescent="0.2">
      <c r="B3" s="117">
        <v>7</v>
      </c>
      <c r="C3" s="117">
        <v>6</v>
      </c>
      <c r="D3" s="117">
        <v>5</v>
      </c>
      <c r="E3" s="117">
        <v>4</v>
      </c>
      <c r="F3" s="117">
        <v>3</v>
      </c>
      <c r="G3" s="117">
        <v>2</v>
      </c>
      <c r="H3" s="117">
        <v>1</v>
      </c>
      <c r="I3" s="117">
        <v>7</v>
      </c>
    </row>
    <row r="4" spans="1:9" ht="36" x14ac:dyDescent="0.2">
      <c r="A4" s="118" t="s">
        <v>85</v>
      </c>
      <c r="B4" s="119" t="s">
        <v>347</v>
      </c>
      <c r="C4" s="121">
        <v>-0.02</v>
      </c>
      <c r="D4" s="121">
        <v>0</v>
      </c>
      <c r="E4" s="121">
        <v>0.02</v>
      </c>
      <c r="F4" s="121">
        <v>0.04</v>
      </c>
      <c r="G4" s="121">
        <v>0.06</v>
      </c>
      <c r="H4" s="119" t="s">
        <v>348</v>
      </c>
      <c r="I4" s="119" t="s">
        <v>86</v>
      </c>
    </row>
    <row r="5" spans="1:9" x14ac:dyDescent="0.2">
      <c r="A5" s="118" t="s">
        <v>87</v>
      </c>
      <c r="B5" s="119" t="s">
        <v>347</v>
      </c>
      <c r="C5" s="121">
        <v>-0.02</v>
      </c>
      <c r="D5" s="121">
        <v>0</v>
      </c>
      <c r="E5" s="121">
        <v>0.02</v>
      </c>
      <c r="F5" s="121">
        <v>0.04</v>
      </c>
      <c r="G5" s="121">
        <v>0.06</v>
      </c>
      <c r="H5" s="119" t="s">
        <v>348</v>
      </c>
      <c r="I5" s="119" t="s">
        <v>86</v>
      </c>
    </row>
    <row r="6" spans="1:9" x14ac:dyDescent="0.2">
      <c r="A6" s="118"/>
      <c r="B6" s="117">
        <v>7</v>
      </c>
      <c r="C6" s="117">
        <v>6</v>
      </c>
      <c r="D6" s="117">
        <v>5</v>
      </c>
      <c r="E6" s="117">
        <v>4</v>
      </c>
      <c r="F6" s="117">
        <v>3</v>
      </c>
      <c r="G6" s="117">
        <v>2</v>
      </c>
      <c r="H6" s="117">
        <v>1</v>
      </c>
      <c r="I6" s="117">
        <v>7</v>
      </c>
    </row>
    <row r="7" spans="1:9" ht="36" x14ac:dyDescent="0.2">
      <c r="A7" s="122" t="s">
        <v>88</v>
      </c>
      <c r="B7" s="122" t="s">
        <v>154</v>
      </c>
      <c r="C7" s="122" t="s">
        <v>155</v>
      </c>
      <c r="D7" s="122" t="s">
        <v>156</v>
      </c>
      <c r="E7" s="122" t="s">
        <v>157</v>
      </c>
      <c r="F7" s="122" t="s">
        <v>158</v>
      </c>
      <c r="G7" s="122" t="s">
        <v>159</v>
      </c>
      <c r="H7" s="122" t="s">
        <v>160</v>
      </c>
      <c r="I7" s="122" t="s">
        <v>86</v>
      </c>
    </row>
    <row r="8" spans="1:9" ht="72" x14ac:dyDescent="0.2">
      <c r="A8" s="122" t="s">
        <v>89</v>
      </c>
      <c r="B8" s="122" t="s">
        <v>155</v>
      </c>
      <c r="C8" s="122" t="s">
        <v>161</v>
      </c>
      <c r="D8" s="122" t="s">
        <v>162</v>
      </c>
      <c r="E8" s="122" t="s">
        <v>163</v>
      </c>
      <c r="F8" s="122" t="s">
        <v>164</v>
      </c>
      <c r="G8" s="122" t="s">
        <v>165</v>
      </c>
      <c r="H8" s="122" t="s">
        <v>166</v>
      </c>
      <c r="I8" s="122" t="s">
        <v>86</v>
      </c>
    </row>
    <row r="9" spans="1:9" ht="36" x14ac:dyDescent="0.2">
      <c r="A9" s="122" t="s">
        <v>90</v>
      </c>
      <c r="B9" s="122" t="s">
        <v>146</v>
      </c>
      <c r="C9" s="122" t="s">
        <v>147</v>
      </c>
      <c r="D9" s="122" t="s">
        <v>175</v>
      </c>
      <c r="E9" s="122">
        <v>0</v>
      </c>
      <c r="F9" s="122" t="s">
        <v>176</v>
      </c>
      <c r="G9" s="122" t="s">
        <v>149</v>
      </c>
      <c r="H9" s="122" t="s">
        <v>177</v>
      </c>
      <c r="I9" s="122" t="s">
        <v>86</v>
      </c>
    </row>
    <row r="10" spans="1:9" ht="36" x14ac:dyDescent="0.2">
      <c r="A10" s="122" t="s">
        <v>91</v>
      </c>
      <c r="B10" s="123">
        <v>1</v>
      </c>
      <c r="C10" s="122" t="s">
        <v>178</v>
      </c>
      <c r="D10" s="122" t="s">
        <v>179</v>
      </c>
      <c r="E10" s="122" t="s">
        <v>180</v>
      </c>
      <c r="F10" s="122" t="s">
        <v>181</v>
      </c>
      <c r="G10" s="122" t="s">
        <v>182</v>
      </c>
      <c r="H10" s="122" t="s">
        <v>183</v>
      </c>
      <c r="I10" s="122" t="s">
        <v>86</v>
      </c>
    </row>
    <row r="11" spans="1:9" x14ac:dyDescent="0.2">
      <c r="B11" s="120">
        <v>7</v>
      </c>
      <c r="C11" s="120">
        <v>6</v>
      </c>
      <c r="D11" s="120">
        <v>5</v>
      </c>
      <c r="E11" s="120">
        <v>4</v>
      </c>
      <c r="F11" s="120">
        <v>3</v>
      </c>
      <c r="G11" s="120">
        <v>1</v>
      </c>
    </row>
    <row r="12" spans="1:9" ht="60" x14ac:dyDescent="0.2">
      <c r="A12" s="118" t="s">
        <v>198</v>
      </c>
      <c r="B12" s="118" t="s">
        <v>199</v>
      </c>
      <c r="C12" s="118" t="s">
        <v>200</v>
      </c>
      <c r="D12" s="118" t="s">
        <v>201</v>
      </c>
      <c r="E12" s="119" t="s">
        <v>202</v>
      </c>
      <c r="F12" s="119" t="s">
        <v>203</v>
      </c>
      <c r="G12" s="118" t="s">
        <v>93</v>
      </c>
    </row>
    <row r="13" spans="1:9" x14ac:dyDescent="0.2">
      <c r="B13" s="120">
        <v>7</v>
      </c>
      <c r="C13" s="120">
        <v>6</v>
      </c>
      <c r="D13" s="120">
        <v>5</v>
      </c>
      <c r="E13" s="120">
        <v>4</v>
      </c>
      <c r="F13" s="120">
        <v>3</v>
      </c>
      <c r="G13" s="120">
        <v>2</v>
      </c>
      <c r="H13" s="120">
        <v>1</v>
      </c>
      <c r="I13" s="120">
        <v>7</v>
      </c>
    </row>
    <row r="14" spans="1:9" ht="24" x14ac:dyDescent="0.2">
      <c r="A14" s="119" t="s">
        <v>95</v>
      </c>
      <c r="B14" s="124">
        <v>1</v>
      </c>
      <c r="C14" s="124">
        <v>0.75</v>
      </c>
      <c r="D14" s="124">
        <v>0.65</v>
      </c>
      <c r="E14" s="124">
        <v>0.5</v>
      </c>
      <c r="F14" s="124">
        <v>0.35</v>
      </c>
      <c r="G14" s="124">
        <v>0.25</v>
      </c>
      <c r="H14" s="124" t="s">
        <v>349</v>
      </c>
      <c r="I14" s="119" t="s">
        <v>86</v>
      </c>
    </row>
    <row r="15" spans="1:9" x14ac:dyDescent="0.2">
      <c r="B15" s="120">
        <v>7</v>
      </c>
      <c r="C15" s="120">
        <v>6</v>
      </c>
      <c r="D15" s="120">
        <v>4</v>
      </c>
      <c r="E15" s="120">
        <v>3</v>
      </c>
      <c r="F15" s="120">
        <v>2</v>
      </c>
      <c r="G15" s="120">
        <v>1</v>
      </c>
    </row>
    <row r="16" spans="1:9" ht="48" x14ac:dyDescent="0.2">
      <c r="A16" s="119" t="s">
        <v>13</v>
      </c>
      <c r="B16" s="118" t="s">
        <v>97</v>
      </c>
      <c r="C16" s="119" t="s">
        <v>211</v>
      </c>
      <c r="D16" s="125" t="s">
        <v>212</v>
      </c>
      <c r="E16" s="125" t="s">
        <v>213</v>
      </c>
      <c r="F16" s="119" t="s">
        <v>214</v>
      </c>
      <c r="G16" s="119" t="s">
        <v>215</v>
      </c>
    </row>
    <row r="17" spans="1:9" x14ac:dyDescent="0.2">
      <c r="B17" s="120">
        <v>7</v>
      </c>
      <c r="C17" s="120">
        <v>6</v>
      </c>
      <c r="D17" s="120">
        <v>5</v>
      </c>
      <c r="E17" s="120">
        <v>4</v>
      </c>
      <c r="F17" s="120">
        <v>3</v>
      </c>
      <c r="G17" s="120">
        <v>2</v>
      </c>
      <c r="H17" s="120">
        <v>1</v>
      </c>
      <c r="I17" s="120">
        <v>7</v>
      </c>
    </row>
    <row r="18" spans="1:9" ht="24" x14ac:dyDescent="0.2">
      <c r="A18" s="118" t="s">
        <v>16</v>
      </c>
      <c r="B18" s="118" t="s">
        <v>99</v>
      </c>
      <c r="C18" s="118" t="s">
        <v>219</v>
      </c>
      <c r="D18" s="118" t="s">
        <v>220</v>
      </c>
      <c r="E18" s="118" t="s">
        <v>350</v>
      </c>
      <c r="F18" s="118" t="s">
        <v>222</v>
      </c>
      <c r="G18" s="118" t="s">
        <v>223</v>
      </c>
      <c r="H18" s="118" t="s">
        <v>155</v>
      </c>
      <c r="I18" s="119" t="s">
        <v>86</v>
      </c>
    </row>
    <row r="19" spans="1:9" x14ac:dyDescent="0.2">
      <c r="B19" s="120">
        <v>7</v>
      </c>
      <c r="C19" s="120">
        <v>6</v>
      </c>
      <c r="D19" s="120">
        <v>3</v>
      </c>
      <c r="E19" s="120">
        <v>1</v>
      </c>
      <c r="F19" s="120">
        <v>0</v>
      </c>
      <c r="G19" s="120">
        <v>7</v>
      </c>
    </row>
    <row r="20" spans="1:9" ht="24" x14ac:dyDescent="0.2">
      <c r="A20" s="122" t="s">
        <v>100</v>
      </c>
      <c r="B20" s="122" t="s">
        <v>101</v>
      </c>
      <c r="C20" s="122" t="s">
        <v>216</v>
      </c>
      <c r="D20" s="122" t="s">
        <v>217</v>
      </c>
      <c r="E20" s="122" t="s">
        <v>218</v>
      </c>
      <c r="F20" s="122" t="s">
        <v>155</v>
      </c>
      <c r="G20" s="122" t="s">
        <v>86</v>
      </c>
    </row>
    <row r="21" spans="1:9" x14ac:dyDescent="0.2">
      <c r="B21" s="120">
        <v>7</v>
      </c>
      <c r="C21" s="120">
        <v>0</v>
      </c>
      <c r="D21" s="120">
        <v>4</v>
      </c>
    </row>
    <row r="22" spans="1:9" ht="24" x14ac:dyDescent="0.2">
      <c r="A22" s="122" t="s">
        <v>102</v>
      </c>
      <c r="B22" s="122" t="s">
        <v>103</v>
      </c>
      <c r="C22" s="122" t="s">
        <v>155</v>
      </c>
      <c r="D22" s="122" t="s">
        <v>86</v>
      </c>
    </row>
    <row r="23" spans="1:9" x14ac:dyDescent="0.2">
      <c r="B23" s="120">
        <v>7</v>
      </c>
      <c r="C23" s="120">
        <v>4</v>
      </c>
      <c r="D23" s="120">
        <v>1</v>
      </c>
      <c r="E23" s="120">
        <v>7</v>
      </c>
    </row>
    <row r="24" spans="1:9" ht="72" x14ac:dyDescent="0.2">
      <c r="A24" s="50" t="s">
        <v>351</v>
      </c>
      <c r="B24" s="126" t="s">
        <v>105</v>
      </c>
      <c r="C24" s="50" t="s">
        <v>229</v>
      </c>
      <c r="D24" s="125" t="s">
        <v>230</v>
      </c>
      <c r="E24" s="119" t="s">
        <v>86</v>
      </c>
    </row>
    <row r="25" spans="1:9" x14ac:dyDescent="0.2">
      <c r="B25" s="120">
        <v>7</v>
      </c>
      <c r="C25" s="120">
        <v>6</v>
      </c>
      <c r="D25" s="120">
        <v>4</v>
      </c>
      <c r="E25" s="120">
        <v>2</v>
      </c>
      <c r="F25" s="120">
        <v>1</v>
      </c>
    </row>
    <row r="26" spans="1:9" ht="60" x14ac:dyDescent="0.2">
      <c r="A26" s="125" t="s">
        <v>231</v>
      </c>
      <c r="B26" s="119" t="s">
        <v>107</v>
      </c>
      <c r="C26" s="119" t="s">
        <v>232</v>
      </c>
      <c r="D26" s="119" t="s">
        <v>234</v>
      </c>
      <c r="E26" s="125" t="s">
        <v>235</v>
      </c>
      <c r="F26" s="125" t="s">
        <v>352</v>
      </c>
    </row>
    <row r="27" spans="1:9" x14ac:dyDescent="0.2">
      <c r="B27" s="120">
        <v>7</v>
      </c>
      <c r="C27" s="120">
        <v>6</v>
      </c>
      <c r="D27" s="120">
        <v>4</v>
      </c>
      <c r="E27" s="120">
        <v>2</v>
      </c>
      <c r="F27" s="120">
        <v>1</v>
      </c>
    </row>
    <row r="28" spans="1:9" ht="168" customHeight="1" x14ac:dyDescent="0.2">
      <c r="A28" s="125" t="s">
        <v>353</v>
      </c>
      <c r="B28" s="118" t="s">
        <v>109</v>
      </c>
      <c r="C28" s="119" t="s">
        <v>354</v>
      </c>
      <c r="D28" s="119" t="s">
        <v>355</v>
      </c>
      <c r="E28" s="119" t="s">
        <v>356</v>
      </c>
      <c r="F28" s="125" t="s">
        <v>261</v>
      </c>
    </row>
    <row r="29" spans="1:9" x14ac:dyDescent="0.2">
      <c r="B29" s="120">
        <v>7</v>
      </c>
      <c r="C29" s="120">
        <v>3</v>
      </c>
      <c r="D29" s="120">
        <v>1</v>
      </c>
      <c r="E29" s="120">
        <v>7</v>
      </c>
    </row>
    <row r="30" spans="1:9" ht="24" x14ac:dyDescent="0.2">
      <c r="A30" s="123" t="s">
        <v>110</v>
      </c>
      <c r="B30" s="123" t="s">
        <v>111</v>
      </c>
      <c r="C30" s="123" t="s">
        <v>262</v>
      </c>
      <c r="D30" s="123" t="s">
        <v>155</v>
      </c>
      <c r="E30" s="122" t="s">
        <v>86</v>
      </c>
    </row>
    <row r="31" spans="1:9" x14ac:dyDescent="0.2">
      <c r="B31" s="120">
        <v>7</v>
      </c>
      <c r="C31" s="120">
        <v>5</v>
      </c>
      <c r="D31" s="120">
        <v>3</v>
      </c>
      <c r="E31" s="120">
        <v>1</v>
      </c>
      <c r="F31" s="120">
        <v>7</v>
      </c>
    </row>
    <row r="32" spans="1:9" ht="36" x14ac:dyDescent="0.2">
      <c r="A32" s="123" t="s">
        <v>112</v>
      </c>
      <c r="B32" s="123" t="s">
        <v>111</v>
      </c>
      <c r="C32" s="123" t="s">
        <v>264</v>
      </c>
      <c r="D32" s="123" t="s">
        <v>265</v>
      </c>
      <c r="E32" s="123" t="s">
        <v>155</v>
      </c>
      <c r="F32" s="123" t="s">
        <v>86</v>
      </c>
    </row>
    <row r="33" spans="1:8" x14ac:dyDescent="0.2">
      <c r="B33" s="127">
        <v>7</v>
      </c>
      <c r="C33" s="127">
        <v>6</v>
      </c>
      <c r="D33" s="127">
        <v>5</v>
      </c>
      <c r="E33" s="127">
        <v>4</v>
      </c>
      <c r="F33" s="127">
        <v>1</v>
      </c>
      <c r="G33" s="127">
        <v>7</v>
      </c>
    </row>
    <row r="34" spans="1:8" ht="120" x14ac:dyDescent="0.2">
      <c r="A34" s="123" t="s">
        <v>113</v>
      </c>
      <c r="B34" s="123" t="s">
        <v>114</v>
      </c>
      <c r="C34" s="123" t="s">
        <v>266</v>
      </c>
      <c r="D34" s="123" t="s">
        <v>267</v>
      </c>
      <c r="E34" s="123" t="s">
        <v>268</v>
      </c>
      <c r="F34" s="123" t="s">
        <v>269</v>
      </c>
      <c r="G34" s="123" t="s">
        <v>86</v>
      </c>
    </row>
    <row r="35" spans="1:8" x14ac:dyDescent="0.2">
      <c r="B35" s="120">
        <v>7</v>
      </c>
      <c r="C35" s="120">
        <v>6</v>
      </c>
      <c r="D35" s="120">
        <v>5</v>
      </c>
      <c r="E35" s="120">
        <v>4</v>
      </c>
      <c r="F35" s="120">
        <v>3</v>
      </c>
      <c r="G35" s="120">
        <v>2</v>
      </c>
      <c r="H35" s="120">
        <v>1</v>
      </c>
    </row>
    <row r="36" spans="1:8" ht="276" x14ac:dyDescent="0.2">
      <c r="A36" s="123" t="s">
        <v>115</v>
      </c>
      <c r="B36" s="123" t="s">
        <v>116</v>
      </c>
      <c r="C36" s="123" t="s">
        <v>270</v>
      </c>
      <c r="D36" s="123" t="s">
        <v>271</v>
      </c>
      <c r="E36" s="123" t="s">
        <v>272</v>
      </c>
      <c r="F36" s="123" t="s">
        <v>273</v>
      </c>
      <c r="G36" s="123" t="s">
        <v>274</v>
      </c>
      <c r="H36" s="123" t="s">
        <v>275</v>
      </c>
    </row>
    <row r="37" spans="1:8" x14ac:dyDescent="0.2">
      <c r="B37" s="120">
        <v>7</v>
      </c>
      <c r="C37" s="120">
        <v>6</v>
      </c>
      <c r="D37" s="120">
        <v>4</v>
      </c>
      <c r="E37" s="120">
        <v>3</v>
      </c>
      <c r="F37" s="120">
        <v>2</v>
      </c>
      <c r="G37" s="120">
        <v>1</v>
      </c>
    </row>
    <row r="38" spans="1:8" ht="72" x14ac:dyDescent="0.2">
      <c r="A38" s="123" t="s">
        <v>117</v>
      </c>
      <c r="B38" s="123" t="s">
        <v>118</v>
      </c>
      <c r="C38" s="123" t="s">
        <v>276</v>
      </c>
      <c r="D38" s="123" t="s">
        <v>277</v>
      </c>
      <c r="E38" s="123" t="s">
        <v>278</v>
      </c>
      <c r="F38" s="123" t="s">
        <v>279</v>
      </c>
      <c r="G38" s="123" t="s">
        <v>280</v>
      </c>
    </row>
    <row r="39" spans="1:8" x14ac:dyDescent="0.2">
      <c r="B39" s="120">
        <v>7</v>
      </c>
      <c r="C39" s="120">
        <v>6</v>
      </c>
      <c r="D39" s="120">
        <v>4</v>
      </c>
      <c r="E39" s="120">
        <v>2</v>
      </c>
      <c r="F39" s="120">
        <v>1</v>
      </c>
      <c r="G39" s="120">
        <v>7</v>
      </c>
    </row>
    <row r="40" spans="1:8" ht="84" x14ac:dyDescent="0.2">
      <c r="A40" s="123" t="s">
        <v>119</v>
      </c>
      <c r="B40" s="123" t="s">
        <v>120</v>
      </c>
      <c r="C40" s="123" t="s">
        <v>357</v>
      </c>
      <c r="D40" s="123" t="s">
        <v>282</v>
      </c>
      <c r="E40" s="123" t="s">
        <v>283</v>
      </c>
      <c r="F40" s="123" t="s">
        <v>284</v>
      </c>
      <c r="G40" s="123" t="s">
        <v>86</v>
      </c>
    </row>
    <row r="41" spans="1:8" x14ac:dyDescent="0.2">
      <c r="B41" s="120">
        <v>7</v>
      </c>
      <c r="C41" s="120">
        <v>5</v>
      </c>
      <c r="D41" s="120">
        <v>3</v>
      </c>
      <c r="E41" s="120">
        <v>1</v>
      </c>
      <c r="F41" s="120">
        <v>7</v>
      </c>
    </row>
    <row r="42" spans="1:8" ht="24" x14ac:dyDescent="0.2">
      <c r="A42" s="123" t="s">
        <v>121</v>
      </c>
      <c r="B42" s="123" t="s">
        <v>111</v>
      </c>
      <c r="C42" s="123" t="s">
        <v>285</v>
      </c>
      <c r="D42" s="123" t="s">
        <v>286</v>
      </c>
      <c r="E42" s="123" t="s">
        <v>155</v>
      </c>
      <c r="F42" s="123" t="s">
        <v>86</v>
      </c>
    </row>
    <row r="43" spans="1:8" x14ac:dyDescent="0.2">
      <c r="B43" s="120">
        <v>7</v>
      </c>
      <c r="C43" s="120">
        <v>6</v>
      </c>
      <c r="D43" s="120">
        <v>5</v>
      </c>
      <c r="E43" s="120">
        <v>4</v>
      </c>
      <c r="F43" s="120">
        <v>3</v>
      </c>
      <c r="G43" s="120">
        <v>1</v>
      </c>
    </row>
    <row r="44" spans="1:8" ht="192" x14ac:dyDescent="0.2">
      <c r="A44" s="125" t="s">
        <v>123</v>
      </c>
      <c r="B44" s="125" t="s">
        <v>124</v>
      </c>
      <c r="C44" s="125" t="s">
        <v>288</v>
      </c>
      <c r="D44" s="125" t="s">
        <v>358</v>
      </c>
      <c r="E44" s="125" t="s">
        <v>359</v>
      </c>
      <c r="F44" s="125" t="s">
        <v>291</v>
      </c>
      <c r="G44" s="125" t="s">
        <v>292</v>
      </c>
    </row>
    <row r="45" spans="1:8" x14ac:dyDescent="0.2">
      <c r="B45" s="120">
        <v>7</v>
      </c>
      <c r="C45" s="120">
        <v>6</v>
      </c>
      <c r="D45" s="120">
        <v>5</v>
      </c>
      <c r="E45" s="120">
        <v>3</v>
      </c>
      <c r="F45" s="120">
        <v>2</v>
      </c>
      <c r="G45" s="120">
        <v>1</v>
      </c>
    </row>
    <row r="46" spans="1:8" ht="66" customHeight="1" x14ac:dyDescent="0.2">
      <c r="A46" s="125" t="s">
        <v>125</v>
      </c>
      <c r="B46" s="125" t="s">
        <v>126</v>
      </c>
      <c r="C46" s="125" t="s">
        <v>294</v>
      </c>
      <c r="D46" s="125" t="s">
        <v>295</v>
      </c>
      <c r="E46" s="125" t="s">
        <v>296</v>
      </c>
      <c r="F46" s="125" t="s">
        <v>297</v>
      </c>
      <c r="G46" s="125" t="s">
        <v>298</v>
      </c>
    </row>
    <row r="47" spans="1:8" x14ac:dyDescent="0.2">
      <c r="B47" s="120">
        <v>7</v>
      </c>
      <c r="C47" s="120">
        <v>6</v>
      </c>
      <c r="D47" s="120">
        <v>5</v>
      </c>
      <c r="E47" s="120">
        <v>4</v>
      </c>
      <c r="F47" s="120">
        <v>3</v>
      </c>
      <c r="G47" s="120">
        <v>2</v>
      </c>
      <c r="H47" s="120">
        <v>1</v>
      </c>
    </row>
    <row r="48" spans="1:8" ht="73.5" customHeight="1" x14ac:dyDescent="0.2">
      <c r="A48" s="125" t="s">
        <v>127</v>
      </c>
      <c r="B48" s="125" t="s">
        <v>109</v>
      </c>
      <c r="C48" s="125" t="s">
        <v>299</v>
      </c>
      <c r="D48" s="125" t="s">
        <v>300</v>
      </c>
      <c r="E48" s="125" t="s">
        <v>301</v>
      </c>
      <c r="F48" s="125" t="s">
        <v>302</v>
      </c>
      <c r="G48" s="125" t="s">
        <v>303</v>
      </c>
      <c r="H48" s="125" t="s">
        <v>304</v>
      </c>
    </row>
    <row r="49" spans="1:8" ht="46.5" customHeight="1" x14ac:dyDescent="0.2">
      <c r="A49" s="125" t="s">
        <v>128</v>
      </c>
      <c r="B49" s="125" t="s">
        <v>124</v>
      </c>
      <c r="C49" s="125" t="s">
        <v>305</v>
      </c>
      <c r="D49" s="125" t="s">
        <v>306</v>
      </c>
      <c r="E49" s="125" t="s">
        <v>307</v>
      </c>
      <c r="F49" s="125" t="s">
        <v>308</v>
      </c>
      <c r="G49" s="125" t="s">
        <v>309</v>
      </c>
      <c r="H49" s="125" t="s">
        <v>310</v>
      </c>
    </row>
    <row r="50" spans="1:8" ht="120" customHeight="1" x14ac:dyDescent="0.2">
      <c r="A50" s="125" t="s">
        <v>129</v>
      </c>
      <c r="B50" s="125" t="s">
        <v>109</v>
      </c>
      <c r="C50" s="125" t="s">
        <v>311</v>
      </c>
      <c r="D50" s="125" t="s">
        <v>312</v>
      </c>
      <c r="E50" s="125" t="s">
        <v>313</v>
      </c>
      <c r="F50" s="125" t="s">
        <v>314</v>
      </c>
      <c r="G50" s="125" t="s">
        <v>315</v>
      </c>
      <c r="H50" s="125" t="s">
        <v>316</v>
      </c>
    </row>
    <row r="51" spans="1:8" x14ac:dyDescent="0.2">
      <c r="B51" s="120">
        <v>7</v>
      </c>
      <c r="C51" s="120">
        <v>6</v>
      </c>
      <c r="D51" s="120">
        <v>5</v>
      </c>
      <c r="E51" s="120">
        <v>3</v>
      </c>
      <c r="F51" s="120">
        <v>2</v>
      </c>
      <c r="G51" s="120">
        <v>1</v>
      </c>
    </row>
    <row r="52" spans="1:8" ht="73.5" customHeight="1" x14ac:dyDescent="0.2">
      <c r="A52" s="125" t="s">
        <v>130</v>
      </c>
      <c r="B52" s="125" t="s">
        <v>131</v>
      </c>
      <c r="C52" s="125" t="s">
        <v>317</v>
      </c>
      <c r="D52" s="125" t="s">
        <v>318</v>
      </c>
      <c r="E52" s="125" t="s">
        <v>319</v>
      </c>
      <c r="F52" s="125" t="s">
        <v>320</v>
      </c>
      <c r="G52" s="125" t="s">
        <v>321</v>
      </c>
    </row>
    <row r="53" spans="1:8" x14ac:dyDescent="0.2">
      <c r="B53" s="120">
        <v>7</v>
      </c>
      <c r="C53" s="120">
        <v>4</v>
      </c>
      <c r="D53" s="120">
        <v>1</v>
      </c>
    </row>
    <row r="54" spans="1:8" ht="114" customHeight="1" x14ac:dyDescent="0.2">
      <c r="A54" s="125" t="s">
        <v>132</v>
      </c>
      <c r="B54" s="125" t="s">
        <v>133</v>
      </c>
      <c r="C54" s="125" t="s">
        <v>322</v>
      </c>
      <c r="D54" s="125" t="s">
        <v>323</v>
      </c>
    </row>
    <row r="55" spans="1:8" x14ac:dyDescent="0.2">
      <c r="B55" s="120">
        <v>7</v>
      </c>
      <c r="C55" s="120">
        <v>6</v>
      </c>
      <c r="D55" s="120">
        <v>5</v>
      </c>
      <c r="E55" s="120">
        <v>4</v>
      </c>
      <c r="F55" s="120">
        <v>3</v>
      </c>
      <c r="G55" s="120">
        <v>2</v>
      </c>
      <c r="H55" s="120">
        <v>1</v>
      </c>
    </row>
    <row r="56" spans="1:8" ht="73.5" customHeight="1" x14ac:dyDescent="0.2">
      <c r="A56" s="125" t="s">
        <v>134</v>
      </c>
      <c r="B56" s="125" t="s">
        <v>109</v>
      </c>
      <c r="C56" s="125" t="s">
        <v>324</v>
      </c>
      <c r="D56" s="125" t="s">
        <v>325</v>
      </c>
      <c r="E56" s="125" t="s">
        <v>326</v>
      </c>
      <c r="F56" s="125" t="s">
        <v>327</v>
      </c>
      <c r="G56" s="125" t="s">
        <v>328</v>
      </c>
      <c r="H56" s="125" t="s">
        <v>329</v>
      </c>
    </row>
    <row r="57" spans="1:8" x14ac:dyDescent="0.2">
      <c r="B57" s="120">
        <v>7</v>
      </c>
      <c r="C57" s="120">
        <v>6</v>
      </c>
      <c r="D57" s="120">
        <v>5</v>
      </c>
      <c r="E57" s="120">
        <v>4</v>
      </c>
      <c r="F57" s="120">
        <v>2</v>
      </c>
      <c r="G57" s="120">
        <v>1</v>
      </c>
    </row>
    <row r="58" spans="1:8" ht="106.5" customHeight="1" x14ac:dyDescent="0.2">
      <c r="A58" s="125" t="s">
        <v>135</v>
      </c>
      <c r="B58" s="125" t="s">
        <v>109</v>
      </c>
      <c r="C58" s="125" t="s">
        <v>330</v>
      </c>
      <c r="D58" s="125" t="s">
        <v>331</v>
      </c>
      <c r="E58" s="125" t="s">
        <v>332</v>
      </c>
      <c r="F58" s="125" t="s">
        <v>333</v>
      </c>
      <c r="G58" s="125" t="s">
        <v>334</v>
      </c>
    </row>
    <row r="59" spans="1:8" x14ac:dyDescent="0.2">
      <c r="B59" s="120">
        <v>7</v>
      </c>
      <c r="C59" s="120">
        <v>6</v>
      </c>
      <c r="D59" s="120">
        <v>4</v>
      </c>
      <c r="E59" s="120">
        <v>3</v>
      </c>
      <c r="F59" s="120">
        <v>2</v>
      </c>
      <c r="G59" s="120">
        <v>1</v>
      </c>
    </row>
    <row r="60" spans="1:8" ht="153.75" customHeight="1" x14ac:dyDescent="0.2">
      <c r="A60" s="125" t="s">
        <v>136</v>
      </c>
      <c r="B60" s="125" t="s">
        <v>137</v>
      </c>
      <c r="C60" s="125" t="s">
        <v>335</v>
      </c>
      <c r="D60" s="125" t="s">
        <v>336</v>
      </c>
      <c r="E60" s="125" t="s">
        <v>337</v>
      </c>
      <c r="F60" s="125" t="s">
        <v>338</v>
      </c>
      <c r="G60" s="125" t="s">
        <v>339</v>
      </c>
    </row>
    <row r="61" spans="1:8" x14ac:dyDescent="0.2">
      <c r="B61" s="120">
        <v>7</v>
      </c>
      <c r="C61" s="120">
        <v>6</v>
      </c>
      <c r="D61" s="120">
        <v>5</v>
      </c>
      <c r="E61" s="120">
        <v>4</v>
      </c>
      <c r="F61" s="120">
        <v>3</v>
      </c>
      <c r="G61" s="120">
        <v>2</v>
      </c>
      <c r="H61" s="120">
        <v>1</v>
      </c>
    </row>
    <row r="62" spans="1:8" ht="153.75" customHeight="1" x14ac:dyDescent="0.2">
      <c r="A62" s="125" t="s">
        <v>14</v>
      </c>
      <c r="B62" s="125" t="s">
        <v>138</v>
      </c>
      <c r="C62" s="125" t="s">
        <v>341</v>
      </c>
      <c r="D62" s="125" t="s">
        <v>342</v>
      </c>
      <c r="E62" s="125" t="s">
        <v>343</v>
      </c>
      <c r="F62" s="125" t="s">
        <v>344</v>
      </c>
      <c r="G62" s="125" t="s">
        <v>345</v>
      </c>
      <c r="H62" s="125" t="s">
        <v>346</v>
      </c>
    </row>
    <row r="63" spans="1:8" x14ac:dyDescent="0.2">
      <c r="B63" s="120">
        <v>7</v>
      </c>
      <c r="C63" s="120">
        <v>4</v>
      </c>
      <c r="D63" s="120">
        <v>1</v>
      </c>
    </row>
    <row r="64" spans="1:8" ht="24" x14ac:dyDescent="0.2">
      <c r="A64" s="123" t="s">
        <v>139</v>
      </c>
      <c r="B64" s="123" t="s">
        <v>111</v>
      </c>
      <c r="C64" s="123" t="s">
        <v>360</v>
      </c>
      <c r="D64" s="123" t="s">
        <v>155</v>
      </c>
      <c r="E64" s="128"/>
    </row>
  </sheetData>
  <pageMargins left="0.7" right="0.7" top="0.75" bottom="0.75" header="0.3" footer="0.3"/>
  <pageSetup orientation="portrait" r:id="rId1"/>
  <headerFooter>
    <oddFooter>&amp;LForm SCMP 7.4 (d)&amp;CNeg Plan &amp; 
Agreement Scorecard Calculator&amp;RRevision Original 
Effective Date 09/01/2021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BC3A182BACAF24899AB876E731091C1" ma:contentTypeVersion="2" ma:contentTypeDescription="Create a new document." ma:contentTypeScope="" ma:versionID="d9bb6d9854d1ce64c1cb9a47ca4620c9">
  <xsd:schema xmlns:xsd="http://www.w3.org/2001/XMLSchema" xmlns:xs="http://www.w3.org/2001/XMLSchema" xmlns:p="http://schemas.microsoft.com/office/2006/metadata/properties" xmlns:ns2="a64c845b-dd16-4529-81e9-0e44914db101" targetNamespace="http://schemas.microsoft.com/office/2006/metadata/properties" ma:root="true" ma:fieldsID="d1112658710e77ea4aada9dd1cfae362" ns2:_="">
    <xsd:import namespace="a64c845b-dd16-4529-81e9-0e44914db101"/>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4c845b-dd16-4529-81e9-0e44914db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F1CDEB-5936-4068-BCA3-0698A3F4A651}">
  <ds:schemaRefs>
    <ds:schemaRef ds:uri="http://schemas.microsoft.com/sharepoint/v3/contenttype/forms"/>
  </ds:schemaRefs>
</ds:datastoreItem>
</file>

<file path=customXml/itemProps2.xml><?xml version="1.0" encoding="utf-8"?>
<ds:datastoreItem xmlns:ds="http://schemas.openxmlformats.org/officeDocument/2006/customXml" ds:itemID="{115AF480-D95C-4A72-92C4-3BD04D9CF5F5}">
  <ds:schemaRefs>
    <ds:schemaRef ds:uri="http://purl.org/dc/elements/1.1/"/>
    <ds:schemaRef ds:uri="http://schemas.microsoft.com/office/2006/metadata/properties"/>
    <ds:schemaRef ds:uri="a64c845b-dd16-4529-81e9-0e44914db10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CF1A216E-F288-4A4C-B9BF-7B849A6C60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4c845b-dd16-4529-81e9-0e44914db1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Summary</vt:lpstr>
      <vt:lpstr>Negotiation Plan </vt:lpstr>
      <vt:lpstr>Scorecard</vt:lpstr>
      <vt:lpstr>Scoring Inputs 1</vt:lpstr>
      <vt:lpstr>Scoring Inputs 2</vt:lpstr>
    </vt:vector>
  </TitlesOfParts>
  <Manager/>
  <Company>United Technologies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TGI LTA Scorecard Calculator</dc:title>
  <dc:subject/>
  <dc:creator>Administrator</dc:creator>
  <cp:keywords/>
  <dc:description/>
  <cp:lastModifiedBy>Olmedo, Alex</cp:lastModifiedBy>
  <cp:revision/>
  <cp:lastPrinted>2021-09-01T19:34:42Z</cp:lastPrinted>
  <dcterms:created xsi:type="dcterms:W3CDTF">2015-09-30T14:21:31Z</dcterms:created>
  <dcterms:modified xsi:type="dcterms:W3CDTF">2021-10-29T14:08:35Z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0x0101000BC3A182BACAF24899AB876E731091C1</vt:lpwstr>
  </property>
</Properties>
</file>